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物资汇总" sheetId="1" r:id="rId1"/>
    <sheet name="物资汇总 (2)" sheetId="2" r:id="rId2"/>
    <sheet name="物资汇总 (3)" sheetId="3" r:id="rId3"/>
  </sheets>
  <definedNames/>
  <calcPr fullCalcOnLoad="1"/>
</workbook>
</file>

<file path=xl/sharedStrings.xml><?xml version="1.0" encoding="utf-8"?>
<sst xmlns="http://schemas.openxmlformats.org/spreadsheetml/2006/main" count="1153" uniqueCount="319">
  <si>
    <t>柳州市红十字会疫情防控捐赠物资使用明细表
（截至2020年3月26日24:00）</t>
  </si>
  <si>
    <t>序号</t>
  </si>
  <si>
    <t>捐赠单位/  个人</t>
  </si>
  <si>
    <t>捐赠物资</t>
  </si>
  <si>
    <t>小计</t>
  </si>
  <si>
    <t>时间</t>
  </si>
  <si>
    <t>备注</t>
  </si>
  <si>
    <t>品名/生产厂家</t>
  </si>
  <si>
    <t>规格型号</t>
  </si>
  <si>
    <t>单价（元）</t>
  </si>
  <si>
    <t>数量</t>
  </si>
  <si>
    <t>价值</t>
  </si>
  <si>
    <t>（元）</t>
  </si>
  <si>
    <t>爱果果产康</t>
  </si>
  <si>
    <t>劳保口罩</t>
  </si>
  <si>
    <t>个</t>
  </si>
  <si>
    <t>捐赠方未提供价值证明</t>
  </si>
  <si>
    <t>2020.01.30</t>
  </si>
  <si>
    <t>根据捐赠方意愿用于疫情防控工作人员。</t>
  </si>
  <si>
    <t>柳工集团</t>
  </si>
  <si>
    <t>普通口罩</t>
  </si>
  <si>
    <t>2020.02.02</t>
  </si>
  <si>
    <t>全部上交市疫情防控指挥部统一分配。</t>
  </si>
  <si>
    <t>柳州市雅发糖果饼业有限责任公司</t>
  </si>
  <si>
    <t>688g好运来大礼包</t>
  </si>
  <si>
    <t>包</t>
  </si>
  <si>
    <t>2020.02.03</t>
  </si>
  <si>
    <t>全部上交市疫情防控指挥部统一分配至：市人民医院800包，市柳铁中心医院600包，广西龙潭医院600包。</t>
  </si>
  <si>
    <t>全家福大礼包</t>
  </si>
  <si>
    <t>广西昊昌生物科技有限公司</t>
  </si>
  <si>
    <t>“百真汇”小薯螺蛳粉</t>
  </si>
  <si>
    <t>12桶/件</t>
  </si>
  <si>
    <t>2020.02.04</t>
  </si>
  <si>
    <t>广西螺霸王食品有限公司</t>
  </si>
  <si>
    <t>195g桶装冲泡粉</t>
  </si>
  <si>
    <t>碗</t>
  </si>
  <si>
    <t>2020.02.01</t>
  </si>
  <si>
    <t>根据捐赠方意愿定向捐赠市人民医院1000碗、市柳铁中心医院600碗、广西龙潭医院700碗、市疫情防控指挥部700碗。</t>
  </si>
  <si>
    <t>248g盒冲螺蛳粉</t>
  </si>
  <si>
    <t>盒</t>
  </si>
  <si>
    <t>根据捐赠方意愿运送至广西壮族自治区商务厅，作为广西支援湖北果蔬物资</t>
  </si>
  <si>
    <t>268g自热螺蛳粉</t>
  </si>
  <si>
    <t>2020.02.05</t>
  </si>
  <si>
    <t>根据捐赠方意愿定向捐赠市工人医院。</t>
  </si>
  <si>
    <t>2020.02.07</t>
  </si>
  <si>
    <t>根据捐赠方意愿定向捐赠湖北广播电视台音乐广播部。</t>
  </si>
  <si>
    <t>2020.02.10</t>
  </si>
  <si>
    <t>根据捐赠方意愿定向武汉广播电视台1120碗。</t>
  </si>
  <si>
    <t>2020.03.18</t>
  </si>
  <si>
    <t>根据捐赠方意愿全部上交市疫情防控指挥部统一分配。</t>
  </si>
  <si>
    <t>上汽通用五菱汽车股份有限公司</t>
  </si>
  <si>
    <t>均码、个</t>
  </si>
  <si>
    <t>Honeywell自吸过滤式防颗粒物呼吸器</t>
  </si>
  <si>
    <t>一次性防护口罩</t>
  </si>
  <si>
    <t>均码</t>
  </si>
  <si>
    <t>2020.03.16</t>
  </si>
  <si>
    <t>3M口罩</t>
  </si>
  <si>
    <t>吉凯恩动力机械（柳州）有限公司</t>
  </si>
  <si>
    <t>JFY口罩</t>
  </si>
  <si>
    <t>根据捐赠方意愿定向捐赠柳南区人民政府3000个，市公安局交通警察支队1000个。</t>
  </si>
  <si>
    <t>2020.02.20</t>
  </si>
  <si>
    <t>根据捐赠方意愿定向捐赠市公安局交通警察支队。</t>
  </si>
  <si>
    <t>2020.02.21</t>
  </si>
  <si>
    <t>根据捐赠方意愿定向捐赠柳州市柳铁中心医院。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</si>
  <si>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</si>
  <si>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</si>
  <si>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</si>
  <si>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</si>
  <si>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</si>
  <si>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</si>
  <si>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柳州市柳北区应高便利店</t>
  </si>
  <si>
    <t>旺旺大礼包</t>
  </si>
  <si>
    <t>650克/包</t>
  </si>
  <si>
    <t>根据捐赠方意愿定向捐赠市公安局。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</si>
  <si>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</si>
  <si>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</si>
  <si>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</si>
  <si>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</si>
  <si>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</si>
  <si>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</si>
  <si>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</si>
  <si>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</si>
  <si>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</si>
  <si>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佳味螺螺蛳粉自热型</t>
  </si>
  <si>
    <t>320g/盒</t>
  </si>
  <si>
    <t>2020.02.14</t>
  </si>
  <si>
    <t>佳味螺螺蛳粉水煮型</t>
  </si>
  <si>
    <t>255g/袋</t>
  </si>
  <si>
    <t>柳州市旅游协会</t>
  </si>
  <si>
    <t>一次性医用隔离衣</t>
  </si>
  <si>
    <t>2020.02.12</t>
  </si>
  <si>
    <t>酒精棉球</t>
  </si>
  <si>
    <t>瓶</t>
  </si>
  <si>
    <t>柳州市倬億医疗器械有限公司</t>
  </si>
  <si>
    <t>医用手套</t>
  </si>
  <si>
    <t>副</t>
  </si>
  <si>
    <t>2020.02.17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</si>
  <si>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</si>
  <si>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</si>
  <si>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</si>
  <si>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</si>
  <si>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</si>
  <si>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广东绿岛椰谷食品有限公司</t>
  </si>
  <si>
    <t>450ml椰谷果肉椰汁牛奶</t>
  </si>
  <si>
    <t>2020.02.18</t>
  </si>
  <si>
    <t>根据捐赠方意愿定向捐赠市人民医院。</t>
  </si>
  <si>
    <t>全勇智</t>
  </si>
  <si>
    <t>防护眼镜</t>
  </si>
  <si>
    <t>根据捐赠方意愿定向捐赠市交警支队北部生态新区大队</t>
  </si>
  <si>
    <t>柳州毅德商贸物流城有限公司</t>
  </si>
  <si>
    <t>口罩</t>
  </si>
  <si>
    <t>2020.02.19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</si>
  <si>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</si>
  <si>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</si>
  <si>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</si>
  <si>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</si>
  <si>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</si>
  <si>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</si>
  <si>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</si>
  <si>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</si>
  <si>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</si>
  <si>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柳州健民医院</t>
  </si>
  <si>
    <t>普通医用口罩</t>
  </si>
  <si>
    <t>根据捐赠方意愿定向捐赠市卫生计生监督所</t>
  </si>
  <si>
    <t>84消毒液</t>
  </si>
  <si>
    <t>广西柳州银海铝业股份有限公司</t>
  </si>
  <si>
    <t>NS10H型热成像体温筛查系统</t>
  </si>
  <si>
    <t>套</t>
  </si>
  <si>
    <t>日本茨城县阿见町政府</t>
  </si>
  <si>
    <t>对方通过广西红十字会转赠，已根据捐赠方意愿定向市人民对外友好协会1000个；其余19000个上交市疫情防控指挥部统一分配。</t>
  </si>
  <si>
    <t>柳州市萤火虫志愿者协会</t>
  </si>
  <si>
    <t>蒙牛牛奶</t>
  </si>
  <si>
    <t>2020.02.24</t>
  </si>
  <si>
    <t>广西沪桂食品集团有限公司</t>
  </si>
  <si>
    <t>嘻螺会螺蛳粉</t>
  </si>
  <si>
    <t>6盒/件</t>
  </si>
  <si>
    <t>2020.02.26</t>
  </si>
  <si>
    <t>根据捐赠方意愿定向市公安局195件；定向市柳南区永前西社区5件；定向市疫情防控指挥部50件。</t>
  </si>
  <si>
    <t>东风柳州汽车有限公司</t>
  </si>
  <si>
    <t>红外体温仪</t>
  </si>
  <si>
    <t>CK-T1503</t>
  </si>
  <si>
    <t>CK-T1501</t>
  </si>
  <si>
    <t>HTD8812C</t>
  </si>
  <si>
    <t>CK-T1803</t>
  </si>
  <si>
    <t>广西融安县笙露天然山泉水有限公司</t>
  </si>
  <si>
    <t>笙露山泉水</t>
  </si>
  <si>
    <t>18.6L/桶</t>
  </si>
  <si>
    <t>2020.02.27</t>
  </si>
  <si>
    <t>根据捐赠方意愿定向捐赠五县五区及柳东新区、北部生态新区,重点用于基层一线工作人员及志愿者。</t>
  </si>
  <si>
    <t>330ml*24瓶/件</t>
  </si>
  <si>
    <t>418ml*20瓶/件</t>
  </si>
  <si>
    <t>纸巾</t>
  </si>
  <si>
    <t>广州立白企业集团有限公司、广州朝云控股有限公司、广州超威生物科技有限公司</t>
  </si>
  <si>
    <t>立白除菌去渍洗衣液3kg单瓶装*4瓶</t>
  </si>
  <si>
    <t>对方通过中国红十字会捐赠，广西红十字会转拨，已根据捐赠方意愿定向市人民医院、广西龙潭医院。</t>
  </si>
  <si>
    <t>立白内衣专用除菌皂（薰衣草香氛）101g单块装*60块</t>
  </si>
  <si>
    <t>立白除菌去渍洗衣粉900g*8袋</t>
  </si>
  <si>
    <t>立白多用漂白水600g*12瓶</t>
  </si>
  <si>
    <t>立白彩漂液600g*12瓶</t>
  </si>
  <si>
    <t>立白除菌去渍洗衣液2kg*2双瓶装</t>
  </si>
  <si>
    <t>好爸爸除菌除螨除味亲肤洗衣液2.38kg2380g*4瓶</t>
  </si>
  <si>
    <t>威王84家居消毒液20千克</t>
  </si>
  <si>
    <t>立白香皂（玫瑰）100*72</t>
  </si>
  <si>
    <t>立白香皂（西柠）100*72</t>
  </si>
  <si>
    <t>润之素健康净护洗手液（芦荟）1+1促销装（500+500）*12</t>
  </si>
  <si>
    <t>润之素艾草精萃花露水188ml*48</t>
  </si>
  <si>
    <t>润之素艾草精萃花露水88ml*60</t>
  </si>
  <si>
    <t>威王除菌包</t>
  </si>
  <si>
    <t>2020.03.10</t>
  </si>
  <si>
    <t>威王1L除菌液</t>
  </si>
  <si>
    <t>润之素健康净护洗手液（海盐）1+1促销装（500+500）*12</t>
  </si>
  <si>
    <t>黄山阳</t>
  </si>
  <si>
    <t>10包/箱</t>
  </si>
  <si>
    <t>2020.03.05</t>
  </si>
  <si>
    <t>根据捐赠方意愿定向捐赠市疫情防控指挥部、市公安局、五县五区、柳东新区、北部生态新区、永前西社区，重点用于基层一线工作人员及志愿者。</t>
  </si>
  <si>
    <t>广西瑞高科技有限责任公司</t>
  </si>
  <si>
    <t>全自动电化学发光分析仪eCL8000</t>
  </si>
  <si>
    <t>2020.03.06</t>
  </si>
  <si>
    <t>根据捐赠方意愿定向捐赠柳江区人民医院。</t>
  </si>
  <si>
    <t>肌钙蛋白I(cTnI)测定试剂盒（电化学发光法）eCL8000专用</t>
  </si>
  <si>
    <t>肌红蛋白测定试剂盒（电化学发光法）eCL8000专用</t>
  </si>
  <si>
    <t>降钙素原测定试剂盒（电化学发光法）eCL8000专用</t>
  </si>
  <si>
    <t>医用防护服</t>
  </si>
  <si>
    <t>医用隔离服</t>
  </si>
  <si>
    <t>病毒采样管100T/盒</t>
  </si>
  <si>
    <t>人/份</t>
  </si>
  <si>
    <t>84消毒液 50斤/桶</t>
  </si>
  <si>
    <t>斤</t>
  </si>
  <si>
    <t>北京赛科希德科技股份有限公司</t>
  </si>
  <si>
    <t>全自动凝血测试仪SF-8200</t>
  </si>
  <si>
    <t>2020.03.08</t>
  </si>
  <si>
    <t>根据捐赠方意愿定向捐赠广西科技大学第一附属医院。</t>
  </si>
  <si>
    <t>柳州市赣顺医疗器械有限公司</t>
  </si>
  <si>
    <t>南宁华伟多频振动排痰机HW-200-2C</t>
  </si>
  <si>
    <t>2020.03.09</t>
  </si>
  <si>
    <t>根据捐赠方意愿定向捐赠市柳铁中心医院、市中医医院。</t>
  </si>
  <si>
    <t>南宁华伟多频振动排痰机HW-200-2CX</t>
  </si>
  <si>
    <t>根据捐赠方意愿定向捐赠市鱼峰区里雍镇卫生院、市鱼峰区白沙镇卫生院。</t>
  </si>
  <si>
    <t>扬子江药业集团江苏扬子江医药经营有限公司</t>
  </si>
  <si>
    <t>医用外科口罩</t>
  </si>
  <si>
    <t>根据捐赠方意愿定向捐赠广西壮族自治区脑科医院。</t>
  </si>
  <si>
    <t>面包</t>
  </si>
  <si>
    <t>箱</t>
  </si>
  <si>
    <t>方便面</t>
  </si>
  <si>
    <t>牛奶</t>
  </si>
  <si>
    <t>宁波康达众合医疗器械有限公司</t>
  </si>
  <si>
    <t>日立X射线计算机体层摄影设备Supria</t>
  </si>
  <si>
    <t>2020.03.13</t>
  </si>
  <si>
    <t>柳州市柳邕路第三小学</t>
  </si>
  <si>
    <t>根据捐赠方意愿定向捐赠柳州市柳江区三都镇人民政府。</t>
  </si>
  <si>
    <t>柳州市江西商会</t>
  </si>
  <si>
    <t>2020.03.17</t>
  </si>
  <si>
    <t>双</t>
  </si>
  <si>
    <t>柳州市轩荣贸易有限公司</t>
  </si>
  <si>
    <t>检查手套</t>
  </si>
  <si>
    <t>广西荣泰建筑设计有限责任公司</t>
  </si>
  <si>
    <t>50斤/桶</t>
  </si>
  <si>
    <t>2020.03.23</t>
  </si>
  <si>
    <t>柳州市民营企业协会</t>
  </si>
  <si>
    <t>嘻螺会冲泡型螺蛳粉</t>
  </si>
  <si>
    <t>根据捐赠方意愿定向捐赠柳州市市场监督管理局。</t>
  </si>
  <si>
    <t>康小乐燕麦酸奶</t>
  </si>
  <si>
    <t>杯</t>
  </si>
  <si>
    <t>康小乐老酸奶</t>
  </si>
  <si>
    <t>优利德红外线测温仪</t>
  </si>
  <si>
    <t>把</t>
  </si>
  <si>
    <t>84消毒液П型</t>
  </si>
  <si>
    <t>公斤</t>
  </si>
  <si>
    <t>医用丁腈手套</t>
  </si>
  <si>
    <t>智能杀菌款超声波加湿器</t>
  </si>
  <si>
    <t>除菌消毒液</t>
  </si>
  <si>
    <t>合计</t>
  </si>
  <si>
    <t>捐赠单位/个人</t>
  </si>
  <si>
    <t>捐赠方联系人</t>
  </si>
  <si>
    <t>物资编号</t>
  </si>
  <si>
    <t>民政数量</t>
  </si>
  <si>
    <t>覃贵融3886005/3691147/莫主任13768893820</t>
  </si>
  <si>
    <t>柳011号</t>
  </si>
  <si>
    <t>黄珍梅13788723278/0772-3255500</t>
  </si>
  <si>
    <t>柳005号</t>
  </si>
  <si>
    <t>余静13977296560/0772-2771777</t>
  </si>
  <si>
    <t>柳006号</t>
  </si>
  <si>
    <t>刘慧荣0772-8816577/0772-8816577</t>
  </si>
  <si>
    <t>柳004号</t>
  </si>
  <si>
    <t>柳016号</t>
  </si>
  <si>
    <t>柳008号</t>
  </si>
  <si>
    <t>杨震15671620787</t>
  </si>
  <si>
    <t>柳023号</t>
  </si>
  <si>
    <t>根据捐赠方意愿定向捐赠市疫情防控指挥部。</t>
  </si>
  <si>
    <t>荣早露18877261666</t>
  </si>
  <si>
    <t>柳049号</t>
  </si>
  <si>
    <t>肖强 18777202388/0772-3711150</t>
  </si>
  <si>
    <t>柳009号</t>
  </si>
  <si>
    <t>肖强18777202388</t>
  </si>
  <si>
    <t>柳047号</t>
  </si>
  <si>
    <t>陈洁云13977226961/0772-3915318</t>
  </si>
  <si>
    <t>柳012号</t>
  </si>
  <si>
    <t>柳030号</t>
  </si>
  <si>
    <t>柳034号</t>
  </si>
  <si>
    <t>何锦强13507720555/江佩珍07722821456</t>
  </si>
  <si>
    <t>柳013号、柳014号</t>
  </si>
  <si>
    <t>黎红柳13627722615</t>
  </si>
  <si>
    <t>柳022号</t>
  </si>
  <si>
    <t>张平衡18579938826</t>
  </si>
  <si>
    <t>柳026号</t>
  </si>
  <si>
    <t>潘朝英18176706796</t>
  </si>
  <si>
    <t>柳010号</t>
  </si>
  <si>
    <t>韦娟娟13977288575</t>
  </si>
  <si>
    <t>柳017号</t>
  </si>
  <si>
    <t>陈航13978092758</t>
  </si>
  <si>
    <t>柳025号</t>
  </si>
  <si>
    <t>骆桂忠0757-23601456/0757-22394834</t>
  </si>
  <si>
    <t>柳028号</t>
  </si>
  <si>
    <t>全勇智18207728961</t>
  </si>
  <si>
    <t>柳029号</t>
  </si>
  <si>
    <t>伍定瞻15818568603/7256390</t>
  </si>
  <si>
    <t>柳031号</t>
  </si>
  <si>
    <t>王雅琴18607720960/0772-3750018</t>
  </si>
  <si>
    <t>柳020号</t>
  </si>
  <si>
    <t>柳021号</t>
  </si>
  <si>
    <t>谢昭权13977287458</t>
  </si>
  <si>
    <t>柳018号</t>
  </si>
  <si>
    <t>李江宇13707806040</t>
  </si>
  <si>
    <t>柳027号</t>
  </si>
  <si>
    <t>栗原雄一+8129888111/+81298879560（区会转拨）</t>
  </si>
  <si>
    <t>柳033号</t>
  </si>
  <si>
    <t>张英杰13978092196</t>
  </si>
  <si>
    <t>罗岸峰18607721901</t>
  </si>
  <si>
    <t>柳036号</t>
  </si>
  <si>
    <t>林沛松18307721618</t>
  </si>
  <si>
    <t>柳037号</t>
  </si>
  <si>
    <t>根据捐赠方意愿定向捐赠五县五区及柳东新区、北部生态新区、柳南区永前西社区、柳州市应急志愿者协会。</t>
  </si>
  <si>
    <t>刘忠德13633009210/0772-8326418</t>
  </si>
  <si>
    <t>柳032号</t>
  </si>
  <si>
    <t>区会转拨</t>
  </si>
  <si>
    <t>柳035号</t>
  </si>
  <si>
    <t>黄山阳15707727279</t>
  </si>
  <si>
    <t>柳038号</t>
  </si>
  <si>
    <t>曾柳新13978096681/0772-2631692</t>
  </si>
  <si>
    <t>柳042号</t>
  </si>
  <si>
    <t>陆柯帆18577621125</t>
  </si>
  <si>
    <t>柳039号</t>
  </si>
  <si>
    <t>杨荣军18078208388</t>
  </si>
  <si>
    <t>柳041号</t>
  </si>
  <si>
    <t>朱亦洪18248721277</t>
  </si>
  <si>
    <t>柳043号</t>
  </si>
  <si>
    <t>梁萍13878806671</t>
  </si>
  <si>
    <t>柳044号</t>
  </si>
  <si>
    <t>李红13367621331</t>
  </si>
  <si>
    <t>柳046号</t>
  </si>
  <si>
    <t>王燕彦13607822756</t>
  </si>
  <si>
    <t>柳045号</t>
  </si>
  <si>
    <t>王欢18778822197</t>
  </si>
  <si>
    <t>柳048号</t>
  </si>
  <si>
    <t>秦小清13788626911</t>
  </si>
  <si>
    <t>柳050号</t>
  </si>
  <si>
    <t>兰小萍13657728405</t>
  </si>
  <si>
    <t>柳051号</t>
  </si>
  <si>
    <t>根据捐赠方意愿定向捐赠五县五区及柳东新区、北部生态新区、重点用于基层一线工作人员及志愿者。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</si>
</sst>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方正小标宋简体"/>
      <family val="0"/>
    </font>
    <font>
      <sz val="10"/>
      <color rgb="FFFF0000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b/>
      <sz val="11"/>
      <color theme="1"/>
      <name val="Calibri"/>
      <family val="0"/>
    </font>
    <font>
      <sz val="1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BBB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1" fillId="0" borderId="0">
      <alignment vertical="center"/>
      <protection/>
    </xf>
  </cellStyleXfs>
  <cellXfs count="381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176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176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76" fontId="54" fillId="33" borderId="13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176" fontId="54" fillId="33" borderId="10" xfId="0" applyNumberFormat="1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176" fontId="54" fillId="0" borderId="10" xfId="0" applyNumberFormat="1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176" fontId="54" fillId="34" borderId="10" xfId="0" applyNumberFormat="1" applyFont="1" applyFill="1" applyBorder="1" applyAlignment="1">
      <alignment horizontal="left" vertical="center" wrapText="1"/>
    </xf>
    <xf numFmtId="176" fontId="54" fillId="34" borderId="12" xfId="0" applyNumberFormat="1" applyFont="1" applyFill="1" applyBorder="1" applyAlignment="1">
      <alignment horizontal="left" vertical="center" wrapText="1"/>
    </xf>
    <xf numFmtId="176" fontId="54" fillId="34" borderId="13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176" fontId="54" fillId="35" borderId="11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176" fontId="54" fillId="33" borderId="12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176" fontId="54" fillId="0" borderId="12" xfId="0" applyNumberFormat="1" applyFont="1" applyFill="1" applyBorder="1" applyAlignment="1">
      <alignment horizontal="left" vertical="center" wrapText="1"/>
    </xf>
    <xf numFmtId="176" fontId="54" fillId="33" borderId="13" xfId="0" applyNumberFormat="1" applyFont="1" applyFill="1" applyBorder="1" applyAlignment="1">
      <alignment horizontal="left" vertical="center" wrapText="1"/>
    </xf>
    <xf numFmtId="176" fontId="54" fillId="33" borderId="12" xfId="0" applyNumberFormat="1" applyFont="1" applyFill="1" applyBorder="1" applyAlignment="1">
      <alignment horizontal="left" vertical="center" wrapText="1"/>
    </xf>
    <xf numFmtId="176" fontId="54" fillId="34" borderId="11" xfId="0" applyNumberFormat="1" applyFont="1" applyFill="1" applyBorder="1" applyAlignment="1">
      <alignment horizontal="left" vertical="center" wrapText="1"/>
    </xf>
    <xf numFmtId="176" fontId="54" fillId="0" borderId="18" xfId="0" applyNumberFormat="1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176" fontId="54" fillId="33" borderId="10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176" fontId="54" fillId="0" borderId="16" xfId="0" applyNumberFormat="1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76" fontId="54" fillId="33" borderId="20" xfId="0" applyNumberFormat="1" applyFont="1" applyFill="1" applyBorder="1" applyAlignment="1">
      <alignment horizontal="left" vertical="center" wrapText="1"/>
    </xf>
    <xf numFmtId="176" fontId="54" fillId="35" borderId="10" xfId="0" applyNumberFormat="1" applyFont="1" applyFill="1" applyBorder="1" applyAlignment="1">
      <alignment horizontal="left" vertical="center" wrapText="1"/>
    </xf>
    <xf numFmtId="176" fontId="54" fillId="35" borderId="12" xfId="0" applyNumberFormat="1" applyFont="1" applyFill="1" applyBorder="1" applyAlignment="1">
      <alignment horizontal="left" vertical="center" wrapText="1"/>
    </xf>
    <xf numFmtId="176" fontId="54" fillId="0" borderId="0" xfId="0" applyNumberFormat="1" applyFont="1" applyFill="1" applyAlignment="1">
      <alignment horizontal="left" vertical="center"/>
    </xf>
    <xf numFmtId="176" fontId="54" fillId="35" borderId="13" xfId="0" applyNumberFormat="1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176" fontId="54" fillId="35" borderId="11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6" xfId="0" applyNumberFormat="1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76" fontId="54" fillId="36" borderId="16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/>
    </xf>
    <xf numFmtId="176" fontId="54" fillId="0" borderId="16" xfId="0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176" fontId="58" fillId="0" borderId="16" xfId="0" applyNumberFormat="1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176" fontId="58" fillId="0" borderId="11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left" vertical="center" wrapText="1"/>
    </xf>
    <xf numFmtId="176" fontId="58" fillId="0" borderId="11" xfId="0" applyNumberFormat="1" applyFont="1" applyFill="1" applyBorder="1" applyAlignment="1">
      <alignment horizontal="left" vertical="center" wrapText="1"/>
    </xf>
    <xf numFmtId="176" fontId="58" fillId="0" borderId="11" xfId="0" applyNumberFormat="1" applyFont="1" applyFill="1" applyBorder="1" applyAlignment="1">
      <alignment horizontal="left" vertical="center"/>
    </xf>
    <xf numFmtId="176" fontId="58" fillId="0" borderId="10" xfId="0" applyNumberFormat="1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176" fontId="58" fillId="0" borderId="12" xfId="0" applyNumberFormat="1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176" fontId="58" fillId="0" borderId="13" xfId="0" applyNumberFormat="1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176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left"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lef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left" vertical="center" wrapText="1"/>
    </xf>
    <xf numFmtId="176" fontId="62" fillId="37" borderId="11" xfId="0" applyNumberFormat="1" applyFont="1" applyFill="1" applyBorder="1" applyAlignment="1">
      <alignment horizontal="left" vertical="center"/>
    </xf>
    <xf numFmtId="0" fontId="62" fillId="37" borderId="11" xfId="0" applyFont="1" applyFill="1" applyBorder="1" applyAlignment="1">
      <alignment horizontal="left" vertical="center"/>
    </xf>
    <xf numFmtId="0" fontId="62" fillId="37" borderId="12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left" vertical="center" wrapText="1"/>
    </xf>
    <xf numFmtId="176" fontId="62" fillId="37" borderId="11" xfId="0" applyNumberFormat="1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left" vertical="center"/>
    </xf>
    <xf numFmtId="0" fontId="62" fillId="37" borderId="13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left" vertical="center" wrapText="1"/>
    </xf>
    <xf numFmtId="0" fontId="62" fillId="37" borderId="13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176" fontId="63" fillId="0" borderId="11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176" fontId="63" fillId="37" borderId="11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left" vertical="center" wrapText="1"/>
    </xf>
    <xf numFmtId="0" fontId="54" fillId="38" borderId="11" xfId="0" applyFont="1" applyFill="1" applyBorder="1" applyAlignment="1">
      <alignment horizontal="left" vertical="center" wrapText="1"/>
    </xf>
    <xf numFmtId="176" fontId="54" fillId="33" borderId="11" xfId="0" applyNumberFormat="1" applyFont="1" applyFill="1" applyBorder="1" applyAlignment="1">
      <alignment horizontal="left" vertical="center" wrapText="1"/>
    </xf>
    <xf numFmtId="176" fontId="54" fillId="36" borderId="11" xfId="0" applyNumberFormat="1" applyFont="1" applyFill="1" applyBorder="1" applyAlignment="1">
      <alignment horizontal="left" vertical="center" wrapText="1"/>
    </xf>
    <xf numFmtId="0" fontId="54" fillId="38" borderId="11" xfId="0" applyFont="1" applyFill="1" applyBorder="1" applyAlignment="1">
      <alignment horizontal="left" vertical="center" wrapText="1"/>
    </xf>
    <xf numFmtId="176" fontId="54" fillId="10" borderId="11" xfId="0" applyNumberFormat="1" applyFont="1" applyFill="1" applyBorder="1" applyAlignment="1">
      <alignment horizontal="left" vertical="center" wrapText="1"/>
    </xf>
    <xf numFmtId="176" fontId="54" fillId="38" borderId="11" xfId="0" applyNumberFormat="1" applyFont="1" applyFill="1" applyBorder="1" applyAlignment="1">
      <alignment horizontal="left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left" vertical="center" wrapText="1"/>
    </xf>
    <xf numFmtId="176" fontId="54" fillId="39" borderId="11" xfId="0" applyNumberFormat="1" applyFont="1" applyFill="1" applyBorder="1" applyAlignment="1">
      <alignment horizontal="left" vertical="center" wrapText="1"/>
    </xf>
    <xf numFmtId="176" fontId="54" fillId="40" borderId="11" xfId="0" applyNumberFormat="1" applyFont="1" applyFill="1" applyBorder="1" applyAlignment="1">
      <alignment horizontal="left" vertical="center" wrapText="1"/>
    </xf>
    <xf numFmtId="0" fontId="54" fillId="38" borderId="11" xfId="0" applyFont="1" applyFill="1" applyBorder="1" applyAlignment="1">
      <alignment horizontal="left" vertical="center" wrapText="1"/>
    </xf>
    <xf numFmtId="0" fontId="54" fillId="38" borderId="11" xfId="0" applyFont="1" applyFill="1" applyBorder="1" applyAlignment="1">
      <alignment horizontal="left" vertical="center"/>
    </xf>
    <xf numFmtId="0" fontId="54" fillId="39" borderId="24" xfId="0" applyFont="1" applyFill="1" applyBorder="1" applyAlignment="1">
      <alignment horizontal="center" vertical="center" wrapText="1"/>
    </xf>
    <xf numFmtId="176" fontId="54" fillId="39" borderId="11" xfId="0" applyNumberFormat="1" applyFont="1" applyFill="1" applyBorder="1" applyAlignment="1">
      <alignment horizontal="left" vertical="center"/>
    </xf>
    <xf numFmtId="0" fontId="54" fillId="39" borderId="11" xfId="0" applyFont="1" applyFill="1" applyBorder="1" applyAlignment="1">
      <alignment horizontal="left" vertical="center"/>
    </xf>
    <xf numFmtId="0" fontId="54" fillId="39" borderId="25" xfId="0" applyFont="1" applyFill="1" applyBorder="1" applyAlignment="1">
      <alignment horizontal="center" vertical="center" wrapText="1"/>
    </xf>
    <xf numFmtId="176" fontId="62" fillId="37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62" fillId="37" borderId="13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6" fontId="62" fillId="37" borderId="10" xfId="0" applyNumberFormat="1" applyFont="1" applyFill="1" applyBorder="1" applyAlignment="1">
      <alignment horizontal="center" vertical="center" wrapText="1"/>
    </xf>
    <xf numFmtId="176" fontId="62" fillId="37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6" fontId="63" fillId="37" borderId="11" xfId="0" applyNumberFormat="1" applyFont="1" applyFill="1" applyBorder="1" applyAlignment="1">
      <alignment horizontal="left" vertical="center" wrapText="1"/>
    </xf>
    <xf numFmtId="0" fontId="63" fillId="37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176" fontId="63" fillId="33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176" fontId="63" fillId="23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176" fontId="63" fillId="23" borderId="13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/>
    </xf>
    <xf numFmtId="176" fontId="63" fillId="23" borderId="11" xfId="0" applyNumberFormat="1" applyFont="1" applyFill="1" applyBorder="1" applyAlignment="1">
      <alignment horizontal="left" vertical="center" wrapText="1"/>
    </xf>
    <xf numFmtId="176" fontId="63" fillId="23" borderId="12" xfId="0" applyNumberFormat="1" applyFont="1" applyFill="1" applyBorder="1" applyAlignment="1">
      <alignment horizontal="left" vertical="center" wrapText="1"/>
    </xf>
    <xf numFmtId="176" fontId="54" fillId="23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76" fontId="54" fillId="23" borderId="10" xfId="0" applyNumberFormat="1" applyFont="1" applyFill="1" applyBorder="1" applyAlignment="1">
      <alignment horizontal="left" vertical="center" wrapText="1"/>
    </xf>
    <xf numFmtId="176" fontId="54" fillId="23" borderId="13" xfId="0" applyNumberFormat="1" applyFont="1" applyFill="1" applyBorder="1" applyAlignment="1">
      <alignment horizontal="left" vertical="center" wrapText="1"/>
    </xf>
    <xf numFmtId="176" fontId="54" fillId="23" borderId="11" xfId="0" applyNumberFormat="1" applyFont="1" applyFill="1" applyBorder="1" applyAlignment="1">
      <alignment horizontal="left" vertical="center" wrapText="1"/>
    </xf>
    <xf numFmtId="176" fontId="54" fillId="23" borderId="11" xfId="0" applyNumberFormat="1" applyFont="1" applyFill="1" applyBorder="1" applyAlignment="1">
      <alignment horizontal="left" vertical="center" wrapText="1"/>
    </xf>
    <xf numFmtId="176" fontId="54" fillId="23" borderId="13" xfId="0" applyNumberFormat="1" applyFont="1" applyFill="1" applyBorder="1" applyAlignment="1">
      <alignment horizontal="left" vertical="center" wrapText="1"/>
    </xf>
    <xf numFmtId="0" fontId="54" fillId="39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6" fontId="54" fillId="23" borderId="11" xfId="0" applyNumberFormat="1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 wrapText="1"/>
    </xf>
    <xf numFmtId="176" fontId="54" fillId="41" borderId="10" xfId="0" applyNumberFormat="1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176" fontId="54" fillId="41" borderId="12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176" fontId="54" fillId="41" borderId="20" xfId="0" applyNumberFormat="1" applyFont="1" applyFill="1" applyBorder="1" applyAlignment="1">
      <alignment horizontal="left" vertical="center" wrapText="1"/>
    </xf>
    <xf numFmtId="176" fontId="54" fillId="23" borderId="10" xfId="0" applyNumberFormat="1" applyFont="1" applyFill="1" applyBorder="1" applyAlignment="1">
      <alignment horizontal="left" vertical="center" wrapText="1"/>
    </xf>
    <xf numFmtId="176" fontId="54" fillId="23" borderId="12" xfId="0" applyNumberFormat="1" applyFont="1" applyFill="1" applyBorder="1" applyAlignment="1">
      <alignment horizontal="left" vertical="center" wrapText="1"/>
    </xf>
    <xf numFmtId="176" fontId="54" fillId="39" borderId="10" xfId="0" applyNumberFormat="1" applyFont="1" applyFill="1" applyBorder="1" applyAlignment="1">
      <alignment horizontal="left" vertical="center" wrapText="1"/>
    </xf>
    <xf numFmtId="0" fontId="54" fillId="39" borderId="10" xfId="0" applyFont="1" applyFill="1" applyBorder="1" applyAlignment="1">
      <alignment horizontal="left" vertical="center" wrapText="1"/>
    </xf>
    <xf numFmtId="0" fontId="54" fillId="39" borderId="10" xfId="0" applyFont="1" applyFill="1" applyBorder="1" applyAlignment="1">
      <alignment horizontal="center" vertical="center" wrapText="1"/>
    </xf>
    <xf numFmtId="176" fontId="54" fillId="39" borderId="12" xfId="0" applyNumberFormat="1" applyFont="1" applyFill="1" applyBorder="1" applyAlignment="1">
      <alignment horizontal="left" vertical="center" wrapText="1"/>
    </xf>
    <xf numFmtId="0" fontId="54" fillId="39" borderId="12" xfId="0" applyFont="1" applyFill="1" applyBorder="1" applyAlignment="1">
      <alignment horizontal="left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54" fillId="39" borderId="2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left" vertical="center" wrapText="1"/>
    </xf>
    <xf numFmtId="176" fontId="54" fillId="40" borderId="11" xfId="0" applyNumberFormat="1" applyFont="1" applyFill="1" applyBorder="1" applyAlignment="1">
      <alignment horizontal="left" vertical="center"/>
    </xf>
    <xf numFmtId="0" fontId="54" fillId="40" borderId="11" xfId="0" applyFont="1" applyFill="1" applyBorder="1" applyAlignment="1">
      <alignment horizontal="left" vertical="center"/>
    </xf>
    <xf numFmtId="0" fontId="54" fillId="40" borderId="15" xfId="0" applyFont="1" applyFill="1" applyBorder="1" applyAlignment="1">
      <alignment horizontal="center" vertical="center" wrapText="1"/>
    </xf>
    <xf numFmtId="176" fontId="54" fillId="38" borderId="11" xfId="0" applyNumberFormat="1" applyFont="1" applyFill="1" applyBorder="1" applyAlignment="1">
      <alignment horizontal="left" vertical="center" wrapText="1"/>
    </xf>
    <xf numFmtId="176" fontId="54" fillId="33" borderId="11" xfId="0" applyNumberFormat="1" applyFont="1" applyFill="1" applyBorder="1" applyAlignment="1">
      <alignment horizontal="left" vertical="center" wrapText="1"/>
    </xf>
    <xf numFmtId="176" fontId="54" fillId="36" borderId="11" xfId="0" applyNumberFormat="1" applyFont="1" applyFill="1" applyBorder="1" applyAlignment="1">
      <alignment horizontal="left" vertical="center" wrapText="1"/>
    </xf>
    <xf numFmtId="176" fontId="54" fillId="38" borderId="10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176" fontId="60" fillId="0" borderId="11" xfId="0" applyNumberFormat="1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/>
    </xf>
    <xf numFmtId="176" fontId="58" fillId="0" borderId="11" xfId="0" applyNumberFormat="1" applyFont="1" applyFill="1" applyBorder="1" applyAlignment="1">
      <alignment horizontal="left" vertical="center"/>
    </xf>
    <xf numFmtId="176" fontId="58" fillId="42" borderId="11" xfId="0" applyNumberFormat="1" applyFont="1" applyFill="1" applyBorder="1" applyAlignment="1">
      <alignment horizontal="left" vertical="center"/>
    </xf>
    <xf numFmtId="176" fontId="58" fillId="41" borderId="11" xfId="0" applyNumberFormat="1" applyFont="1" applyFill="1" applyBorder="1" applyAlignment="1">
      <alignment horizontal="left" vertical="center"/>
    </xf>
    <xf numFmtId="176" fontId="58" fillId="33" borderId="11" xfId="0" applyNumberFormat="1" applyFont="1" applyFill="1" applyBorder="1" applyAlignment="1">
      <alignment horizontal="left" vertical="center"/>
    </xf>
    <xf numFmtId="176" fontId="54" fillId="36" borderId="11" xfId="0" applyNumberFormat="1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center" wrapText="1"/>
    </xf>
    <xf numFmtId="176" fontId="58" fillId="0" borderId="28" xfId="0" applyNumberFormat="1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 vertical="center" wrapText="1"/>
    </xf>
    <xf numFmtId="176" fontId="54" fillId="39" borderId="13" xfId="0" applyNumberFormat="1" applyFont="1" applyFill="1" applyBorder="1" applyAlignment="1">
      <alignment horizontal="left" vertical="center" wrapText="1"/>
    </xf>
    <xf numFmtId="0" fontId="54" fillId="39" borderId="13" xfId="0" applyFont="1" applyFill="1" applyBorder="1" applyAlignment="1">
      <alignment horizontal="left" vertical="center" wrapText="1"/>
    </xf>
    <xf numFmtId="0" fontId="54" fillId="39" borderId="13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 wrapText="1"/>
    </xf>
    <xf numFmtId="0" fontId="54" fillId="40" borderId="12" xfId="0" applyFont="1" applyFill="1" applyBorder="1" applyAlignment="1">
      <alignment horizontal="center" vertical="center" wrapText="1"/>
    </xf>
    <xf numFmtId="0" fontId="54" fillId="40" borderId="13" xfId="0" applyFont="1" applyFill="1" applyBorder="1" applyAlignment="1">
      <alignment horizontal="center" vertical="center" wrapText="1"/>
    </xf>
    <xf numFmtId="176" fontId="54" fillId="41" borderId="13" xfId="0" applyNumberFormat="1" applyFont="1" applyFill="1" applyBorder="1" applyAlignment="1">
      <alignment horizontal="left" vertical="center" wrapText="1"/>
    </xf>
    <xf numFmtId="176" fontId="54" fillId="41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176" fontId="54" fillId="0" borderId="13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18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76" fontId="8" fillId="0" borderId="16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5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16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left" vertical="center" wrapText="1"/>
    </xf>
    <xf numFmtId="176" fontId="0" fillId="0" borderId="23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E99" sqref="E99"/>
    </sheetView>
  </sheetViews>
  <sheetFormatPr defaultColWidth="9.00390625" defaultRowHeight="14.25"/>
  <cols>
    <col min="1" max="1" width="5.125" style="9" customWidth="1"/>
    <col min="2" max="2" width="14.00390625" style="10" customWidth="1"/>
    <col min="3" max="3" width="24.00390625" style="11" customWidth="1"/>
    <col min="4" max="4" width="12.625" style="10" customWidth="1"/>
    <col min="5" max="5" width="10.125" style="165" customWidth="1"/>
    <col min="6" max="6" width="8.75390625" style="13" customWidth="1"/>
    <col min="7" max="7" width="14.375" style="165" customWidth="1"/>
    <col min="8" max="8" width="14.375" style="12" customWidth="1"/>
    <col min="9" max="9" width="10.625" style="9" customWidth="1"/>
    <col min="10" max="10" width="37.00390625" style="13" customWidth="1"/>
    <col min="11" max="16384" width="9.00390625" style="2" customWidth="1"/>
  </cols>
  <sheetData>
    <row r="1" spans="1:10" ht="63.75" customHeight="1">
      <c r="A1" s="14" t="s">
        <v>0</v>
      </c>
      <c r="B1" s="15"/>
      <c r="C1" s="14"/>
      <c r="D1" s="15"/>
      <c r="E1" s="167"/>
      <c r="F1" s="106"/>
      <c r="G1" s="167"/>
      <c r="H1" s="16"/>
      <c r="I1" s="17"/>
      <c r="J1" s="106"/>
    </row>
    <row r="2" spans="1:10" s="1" customFormat="1" ht="13.5">
      <c r="A2" s="18" t="s">
        <v>1</v>
      </c>
      <c r="B2" s="302" t="s">
        <v>2</v>
      </c>
      <c r="C2" s="20" t="s">
        <v>3</v>
      </c>
      <c r="D2" s="303"/>
      <c r="E2" s="304"/>
      <c r="F2" s="305"/>
      <c r="G2" s="304"/>
      <c r="H2" s="24" t="s">
        <v>4</v>
      </c>
      <c r="I2" s="18" t="s">
        <v>5</v>
      </c>
      <c r="J2" s="302" t="s">
        <v>6</v>
      </c>
    </row>
    <row r="3" spans="1:10" s="1" customFormat="1" ht="13.5">
      <c r="A3" s="25"/>
      <c r="B3" s="306"/>
      <c r="C3" s="21"/>
      <c r="D3" s="303"/>
      <c r="E3" s="304"/>
      <c r="F3" s="305"/>
      <c r="G3" s="304"/>
      <c r="H3" s="27"/>
      <c r="I3" s="25"/>
      <c r="J3" s="306"/>
    </row>
    <row r="4" spans="1:10" s="1" customFormat="1" ht="18" customHeight="1">
      <c r="A4" s="25"/>
      <c r="B4" s="306"/>
      <c r="C4" s="20" t="s">
        <v>7</v>
      </c>
      <c r="D4" s="307" t="s">
        <v>8</v>
      </c>
      <c r="E4" s="308" t="s">
        <v>9</v>
      </c>
      <c r="F4" s="309" t="s">
        <v>10</v>
      </c>
      <c r="G4" s="308" t="s">
        <v>11</v>
      </c>
      <c r="H4" s="27"/>
      <c r="I4" s="25"/>
      <c r="J4" s="306"/>
    </row>
    <row r="5" spans="1:10" s="1" customFormat="1" ht="18" customHeight="1">
      <c r="A5" s="30"/>
      <c r="B5" s="310"/>
      <c r="C5" s="21"/>
      <c r="D5" s="303"/>
      <c r="E5" s="311"/>
      <c r="F5" s="305"/>
      <c r="G5" s="308" t="s">
        <v>12</v>
      </c>
      <c r="H5" s="33"/>
      <c r="I5" s="30"/>
      <c r="J5" s="310"/>
    </row>
    <row r="6" spans="1:10" s="1" customFormat="1" ht="27" customHeight="1">
      <c r="A6" s="34">
        <v>1</v>
      </c>
      <c r="B6" s="35" t="s">
        <v>13</v>
      </c>
      <c r="C6" s="35" t="s">
        <v>14</v>
      </c>
      <c r="D6" s="35" t="s">
        <v>15</v>
      </c>
      <c r="E6" s="36"/>
      <c r="F6" s="37">
        <v>200</v>
      </c>
      <c r="G6" s="36"/>
      <c r="H6" s="38" t="s">
        <v>16</v>
      </c>
      <c r="I6" s="317" t="s">
        <v>17</v>
      </c>
      <c r="J6" s="35" t="s">
        <v>18</v>
      </c>
    </row>
    <row r="7" spans="1:10" s="1" customFormat="1" ht="24.75" customHeight="1">
      <c r="A7" s="34">
        <v>2</v>
      </c>
      <c r="B7" s="35" t="s">
        <v>19</v>
      </c>
      <c r="C7" s="35" t="s">
        <v>20</v>
      </c>
      <c r="D7" s="35" t="s">
        <v>15</v>
      </c>
      <c r="E7" s="36">
        <v>2.03</v>
      </c>
      <c r="F7" s="37">
        <v>50000</v>
      </c>
      <c r="G7" s="36">
        <v>101500</v>
      </c>
      <c r="H7" s="36">
        <v>101500</v>
      </c>
      <c r="I7" s="354" t="s">
        <v>21</v>
      </c>
      <c r="J7" s="35" t="s">
        <v>22</v>
      </c>
    </row>
    <row r="8" spans="1:10" s="1" customFormat="1" ht="24.75" customHeight="1">
      <c r="A8" s="40">
        <v>3</v>
      </c>
      <c r="B8" s="41" t="s">
        <v>23</v>
      </c>
      <c r="C8" s="35" t="s">
        <v>24</v>
      </c>
      <c r="D8" s="35" t="s">
        <v>25</v>
      </c>
      <c r="E8" s="36">
        <v>58</v>
      </c>
      <c r="F8" s="37">
        <v>860</v>
      </c>
      <c r="G8" s="36">
        <v>49880</v>
      </c>
      <c r="H8" s="312">
        <v>116000</v>
      </c>
      <c r="I8" s="328" t="s">
        <v>26</v>
      </c>
      <c r="J8" s="41" t="s">
        <v>27</v>
      </c>
    </row>
    <row r="9" spans="1:10" s="1" customFormat="1" ht="24.75" customHeight="1">
      <c r="A9" s="313"/>
      <c r="B9" s="314"/>
      <c r="C9" s="35" t="s">
        <v>28</v>
      </c>
      <c r="D9" s="35" t="s">
        <v>25</v>
      </c>
      <c r="E9" s="36">
        <v>58</v>
      </c>
      <c r="F9" s="37">
        <v>1140</v>
      </c>
      <c r="G9" s="36">
        <v>66120</v>
      </c>
      <c r="H9" s="315"/>
      <c r="I9" s="313"/>
      <c r="J9" s="314"/>
    </row>
    <row r="10" spans="1:10" s="1" customFormat="1" ht="28.5" customHeight="1">
      <c r="A10" s="34">
        <v>4</v>
      </c>
      <c r="B10" s="35" t="s">
        <v>29</v>
      </c>
      <c r="C10" s="35" t="s">
        <v>30</v>
      </c>
      <c r="D10" s="35" t="s">
        <v>31</v>
      </c>
      <c r="E10" s="36">
        <v>125</v>
      </c>
      <c r="F10" s="37">
        <v>200</v>
      </c>
      <c r="G10" s="36">
        <v>25000</v>
      </c>
      <c r="H10" s="36">
        <v>25000</v>
      </c>
      <c r="I10" s="354" t="s">
        <v>32</v>
      </c>
      <c r="J10" s="35" t="s">
        <v>22</v>
      </c>
    </row>
    <row r="11" spans="1:10" s="1" customFormat="1" ht="40.5" customHeight="1">
      <c r="A11" s="316">
        <v>5</v>
      </c>
      <c r="B11" s="317" t="s">
        <v>33</v>
      </c>
      <c r="C11" s="35" t="s">
        <v>34</v>
      </c>
      <c r="D11" s="35" t="s">
        <v>35</v>
      </c>
      <c r="E11" s="36">
        <v>13</v>
      </c>
      <c r="F11" s="37">
        <v>3000</v>
      </c>
      <c r="G11" s="36">
        <v>39000</v>
      </c>
      <c r="H11" s="312">
        <f>SUM(G11:G16)</f>
        <v>303120</v>
      </c>
      <c r="I11" s="354" t="s">
        <v>36</v>
      </c>
      <c r="J11" s="35" t="s">
        <v>37</v>
      </c>
    </row>
    <row r="12" spans="1:10" s="1" customFormat="1" ht="28.5" customHeight="1">
      <c r="A12" s="318"/>
      <c r="B12" s="317"/>
      <c r="C12" s="35" t="s">
        <v>38</v>
      </c>
      <c r="D12" s="35" t="s">
        <v>39</v>
      </c>
      <c r="E12" s="36">
        <v>19.8</v>
      </c>
      <c r="F12" s="37">
        <v>10000</v>
      </c>
      <c r="G12" s="36">
        <v>198000</v>
      </c>
      <c r="H12" s="319"/>
      <c r="I12" s="354" t="s">
        <v>32</v>
      </c>
      <c r="J12" s="35" t="s">
        <v>40</v>
      </c>
    </row>
    <row r="13" spans="1:10" s="1" customFormat="1" ht="24" customHeight="1">
      <c r="A13" s="318"/>
      <c r="B13" s="317"/>
      <c r="C13" s="35" t="s">
        <v>41</v>
      </c>
      <c r="D13" s="35" t="s">
        <v>35</v>
      </c>
      <c r="E13" s="36">
        <v>22.8</v>
      </c>
      <c r="F13" s="37">
        <v>600</v>
      </c>
      <c r="G13" s="36">
        <v>13680</v>
      </c>
      <c r="H13" s="319"/>
      <c r="I13" s="354" t="s">
        <v>42</v>
      </c>
      <c r="J13" s="35" t="s">
        <v>43</v>
      </c>
    </row>
    <row r="14" spans="1:10" s="1" customFormat="1" ht="30" customHeight="1">
      <c r="A14" s="318"/>
      <c r="B14" s="317"/>
      <c r="C14" s="35" t="s">
        <v>41</v>
      </c>
      <c r="D14" s="35" t="s">
        <v>35</v>
      </c>
      <c r="E14" s="36">
        <v>22.8</v>
      </c>
      <c r="F14" s="37">
        <v>980</v>
      </c>
      <c r="G14" s="36">
        <v>22344</v>
      </c>
      <c r="H14" s="319"/>
      <c r="I14" s="354" t="s">
        <v>44</v>
      </c>
      <c r="J14" s="35" t="s">
        <v>45</v>
      </c>
    </row>
    <row r="15" spans="1:10" s="2" customFormat="1" ht="25.5" customHeight="1">
      <c r="A15" s="53"/>
      <c r="B15" s="51"/>
      <c r="C15" s="55" t="s">
        <v>41</v>
      </c>
      <c r="D15" s="55" t="s">
        <v>35</v>
      </c>
      <c r="E15" s="56">
        <v>22.8</v>
      </c>
      <c r="F15" s="57">
        <v>1120</v>
      </c>
      <c r="G15" s="56">
        <f>E15*F15</f>
        <v>25536</v>
      </c>
      <c r="H15" s="54"/>
      <c r="I15" s="74" t="s">
        <v>46</v>
      </c>
      <c r="J15" s="55" t="s">
        <v>47</v>
      </c>
    </row>
    <row r="16" spans="1:10" s="2" customFormat="1" ht="25.5" customHeight="1">
      <c r="A16" s="53"/>
      <c r="B16" s="51"/>
      <c r="C16" s="55" t="s">
        <v>41</v>
      </c>
      <c r="D16" s="55" t="s">
        <v>35</v>
      </c>
      <c r="E16" s="56">
        <v>22.8</v>
      </c>
      <c r="F16" s="58">
        <v>200</v>
      </c>
      <c r="G16" s="59">
        <f>E16*F16</f>
        <v>4560</v>
      </c>
      <c r="H16" s="54"/>
      <c r="I16" s="77" t="s">
        <v>48</v>
      </c>
      <c r="J16" s="68" t="s">
        <v>49</v>
      </c>
    </row>
    <row r="17" spans="1:10" s="2" customFormat="1" ht="24.75" customHeight="1">
      <c r="A17" s="50">
        <v>6</v>
      </c>
      <c r="B17" s="51" t="s">
        <v>50</v>
      </c>
      <c r="C17" s="45" t="s">
        <v>20</v>
      </c>
      <c r="D17" s="45" t="s">
        <v>51</v>
      </c>
      <c r="E17" s="46">
        <v>3</v>
      </c>
      <c r="F17" s="47">
        <v>10000</v>
      </c>
      <c r="G17" s="46">
        <v>30000</v>
      </c>
      <c r="H17" s="52">
        <v>180000</v>
      </c>
      <c r="I17" s="77" t="s">
        <v>42</v>
      </c>
      <c r="J17" s="68" t="s">
        <v>22</v>
      </c>
    </row>
    <row r="18" spans="1:10" s="2" customFormat="1" ht="30" customHeight="1">
      <c r="A18" s="53"/>
      <c r="B18" s="51"/>
      <c r="C18" s="45" t="s">
        <v>52</v>
      </c>
      <c r="D18" s="45" t="s">
        <v>51</v>
      </c>
      <c r="E18" s="46">
        <v>15</v>
      </c>
      <c r="F18" s="47">
        <v>10000</v>
      </c>
      <c r="G18" s="46">
        <v>150000</v>
      </c>
      <c r="H18" s="320"/>
      <c r="I18" s="43"/>
      <c r="J18" s="44"/>
    </row>
    <row r="19" spans="1:10" s="2" customFormat="1" ht="24.75" customHeight="1">
      <c r="A19" s="53"/>
      <c r="B19" s="51"/>
      <c r="C19" s="61" t="s">
        <v>53</v>
      </c>
      <c r="D19" s="61" t="s">
        <v>54</v>
      </c>
      <c r="E19" s="62">
        <v>1.2</v>
      </c>
      <c r="F19" s="63">
        <v>500000</v>
      </c>
      <c r="G19" s="62">
        <f>E19*F19</f>
        <v>600000</v>
      </c>
      <c r="H19" s="64">
        <f>G19+G20</f>
        <v>750000</v>
      </c>
      <c r="I19" s="77" t="s">
        <v>55</v>
      </c>
      <c r="J19" s="68" t="s">
        <v>22</v>
      </c>
    </row>
    <row r="20" spans="1:10" s="2" customFormat="1" ht="24.75" customHeight="1">
      <c r="A20" s="65"/>
      <c r="B20" s="51"/>
      <c r="C20" s="61" t="s">
        <v>56</v>
      </c>
      <c r="D20" s="61" t="s">
        <v>54</v>
      </c>
      <c r="E20" s="62">
        <v>15</v>
      </c>
      <c r="F20" s="63">
        <v>10000</v>
      </c>
      <c r="G20" s="62">
        <f>E20*F20</f>
        <v>150000</v>
      </c>
      <c r="H20" s="66"/>
      <c r="I20" s="83"/>
      <c r="J20" s="84"/>
    </row>
    <row r="21" spans="1:10" s="1" customFormat="1" ht="30" customHeight="1">
      <c r="A21" s="40">
        <v>7</v>
      </c>
      <c r="B21" s="41" t="s">
        <v>57</v>
      </c>
      <c r="C21" s="35" t="s">
        <v>58</v>
      </c>
      <c r="D21" s="35" t="s">
        <v>15</v>
      </c>
      <c r="E21" s="36">
        <v>6.25</v>
      </c>
      <c r="F21" s="37">
        <v>4000</v>
      </c>
      <c r="G21" s="36">
        <v>25000</v>
      </c>
      <c r="H21" s="312">
        <f>G21+G22+G23</f>
        <v>43750</v>
      </c>
      <c r="I21" s="354" t="s">
        <v>44</v>
      </c>
      <c r="J21" s="35" t="s">
        <v>59</v>
      </c>
    </row>
    <row r="22" spans="1:10" s="1" customFormat="1" ht="24.75" customHeight="1">
      <c r="A22" s="321"/>
      <c r="B22" s="322"/>
      <c r="C22" s="35" t="s">
        <v>58</v>
      </c>
      <c r="D22" s="35" t="s">
        <v>15</v>
      </c>
      <c r="E22" s="36">
        <v>6.25</v>
      </c>
      <c r="F22" s="37">
        <v>1000</v>
      </c>
      <c r="G22" s="36">
        <v>6250</v>
      </c>
      <c r="H22" s="319"/>
      <c r="I22" s="328" t="s">
        <v>60</v>
      </c>
      <c r="J22" s="41" t="s">
        <v>61</v>
      </c>
    </row>
    <row r="23" spans="1:10" s="1" customFormat="1" ht="24.75" customHeight="1">
      <c r="A23" s="321"/>
      <c r="B23" s="322"/>
      <c r="C23" s="35" t="s">
        <v>58</v>
      </c>
      <c r="D23" s="35" t="s">
        <v>15</v>
      </c>
      <c r="E23" s="36">
        <v>6.25</v>
      </c>
      <c r="F23" s="37">
        <v>2000</v>
      </c>
      <c r="G23" s="36">
        <f>E23*F23</f>
        <v>12500</v>
      </c>
      <c r="H23" s="319"/>
      <c r="I23" s="328" t="s">
        <v>62</v>
      </c>
      <c r="J23" s="41" t="s">
        <v>63</v>
      </c>
    </row>
    <row r="24" spans="1:10" s="1" customFormat="1" ht="34.5" customHeight="1">
      <c r="A24" s="40">
        <v>8</v>
      </c>
      <c r="B24" s="41" t="s">
        <v>64</v>
      </c>
      <c r="C24" s="35" t="s">
        <v>65</v>
      </c>
      <c r="D24" s="35" t="s">
        <v>66</v>
      </c>
      <c r="E24" s="36">
        <v>4992</v>
      </c>
      <c r="F24" s="37">
        <v>120</v>
      </c>
      <c r="G24" s="36">
        <v>599040</v>
      </c>
      <c r="H24" s="312">
        <f>SUM(G24:G27)</f>
        <v>905070</v>
      </c>
      <c r="I24" s="328" t="s">
        <v>44</v>
      </c>
      <c r="J24" s="41" t="s">
        <v>67</v>
      </c>
    </row>
    <row r="25" spans="1:10" s="1" customFormat="1" ht="33" customHeight="1">
      <c r="A25" s="321"/>
      <c r="B25" s="322"/>
      <c r="C25" s="35" t="s">
        <v>68</v>
      </c>
      <c r="D25" s="35" t="s">
        <v>66</v>
      </c>
      <c r="E25" s="36">
        <v>6432</v>
      </c>
      <c r="F25" s="37">
        <v>47</v>
      </c>
      <c r="G25" s="36">
        <v>302304</v>
      </c>
      <c r="H25" s="319"/>
      <c r="I25" s="321"/>
      <c r="J25" s="322"/>
    </row>
    <row r="26" spans="1:10" s="1" customFormat="1" ht="36" customHeight="1">
      <c r="A26" s="321"/>
      <c r="B26" s="322"/>
      <c r="C26" s="35" t="s">
        <v>69</v>
      </c>
      <c r="D26" s="35" t="s">
        <v>66</v>
      </c>
      <c r="E26" s="36">
        <v>3600</v>
      </c>
      <c r="F26" s="37">
        <v>1</v>
      </c>
      <c r="G26" s="36">
        <v>3600</v>
      </c>
      <c r="H26" s="319"/>
      <c r="I26" s="321"/>
      <c r="J26" s="322"/>
    </row>
    <row r="27" spans="1:10" s="1" customFormat="1" ht="30.75" customHeight="1">
      <c r="A27" s="313"/>
      <c r="B27" s="314"/>
      <c r="C27" s="35" t="s">
        <v>69</v>
      </c>
      <c r="D27" s="35" t="s">
        <v>39</v>
      </c>
      <c r="E27" s="36">
        <v>18</v>
      </c>
      <c r="F27" s="37">
        <v>7</v>
      </c>
      <c r="G27" s="36">
        <v>126</v>
      </c>
      <c r="H27" s="315"/>
      <c r="I27" s="313"/>
      <c r="J27" s="314"/>
    </row>
    <row r="28" spans="1:10" s="1" customFormat="1" ht="30" customHeight="1">
      <c r="A28" s="323">
        <v>9</v>
      </c>
      <c r="B28" s="324" t="s">
        <v>70</v>
      </c>
      <c r="C28" s="324" t="s">
        <v>71</v>
      </c>
      <c r="D28" s="324" t="s">
        <v>72</v>
      </c>
      <c r="E28" s="325">
        <v>37.25</v>
      </c>
      <c r="F28" s="324">
        <v>80</v>
      </c>
      <c r="G28" s="325">
        <f>E28*F28</f>
        <v>2980</v>
      </c>
      <c r="H28" s="325">
        <v>2980</v>
      </c>
      <c r="I28" s="323" t="s">
        <v>46</v>
      </c>
      <c r="J28" s="324" t="s">
        <v>73</v>
      </c>
    </row>
    <row r="29" spans="1:10" s="1" customFormat="1" ht="33.75" customHeight="1">
      <c r="A29" s="323">
        <v>10</v>
      </c>
      <c r="B29" s="324" t="s">
        <v>74</v>
      </c>
      <c r="C29" s="324" t="s">
        <v>75</v>
      </c>
      <c r="D29" s="324" t="s">
        <v>76</v>
      </c>
      <c r="E29" s="326">
        <v>9.9</v>
      </c>
      <c r="F29" s="327">
        <v>9000</v>
      </c>
      <c r="G29" s="326">
        <f>E29*F29</f>
        <v>89100</v>
      </c>
      <c r="H29" s="326">
        <v>89100</v>
      </c>
      <c r="I29" s="323" t="s">
        <v>46</v>
      </c>
      <c r="J29" s="324" t="s">
        <v>77</v>
      </c>
    </row>
    <row r="30" spans="1:10" s="1" customFormat="1" ht="24.75" customHeight="1">
      <c r="A30" s="328">
        <v>11</v>
      </c>
      <c r="B30" s="41" t="s">
        <v>78</v>
      </c>
      <c r="C30" s="110" t="s">
        <v>79</v>
      </c>
      <c r="D30" s="110" t="s">
        <v>80</v>
      </c>
      <c r="E30" s="329">
        <v>13</v>
      </c>
      <c r="F30" s="330">
        <v>6500</v>
      </c>
      <c r="G30" s="329">
        <v>84500</v>
      </c>
      <c r="H30" s="312">
        <f>SUM(G30:G33)</f>
        <v>160500</v>
      </c>
      <c r="I30" s="328" t="s">
        <v>46</v>
      </c>
      <c r="J30" s="41" t="s">
        <v>81</v>
      </c>
    </row>
    <row r="31" spans="1:10" s="1" customFormat="1" ht="24.75" customHeight="1">
      <c r="A31" s="331"/>
      <c r="B31" s="332"/>
      <c r="C31" s="110" t="s">
        <v>82</v>
      </c>
      <c r="D31" s="110" t="s">
        <v>39</v>
      </c>
      <c r="E31" s="329">
        <v>15.8</v>
      </c>
      <c r="F31" s="330">
        <v>3500</v>
      </c>
      <c r="G31" s="329">
        <v>55300</v>
      </c>
      <c r="H31" s="319"/>
      <c r="I31" s="313"/>
      <c r="J31" s="334"/>
    </row>
    <row r="32" spans="1:10" s="1" customFormat="1" ht="24.75" customHeight="1">
      <c r="A32" s="331"/>
      <c r="B32" s="332"/>
      <c r="C32" s="110" t="s">
        <v>83</v>
      </c>
      <c r="D32" s="110" t="s">
        <v>84</v>
      </c>
      <c r="E32" s="38">
        <v>15.8</v>
      </c>
      <c r="F32" s="330">
        <v>500</v>
      </c>
      <c r="G32" s="38">
        <f>E32*F32</f>
        <v>7900</v>
      </c>
      <c r="H32" s="319"/>
      <c r="I32" s="331" t="s">
        <v>85</v>
      </c>
      <c r="J32" s="332" t="s">
        <v>73</v>
      </c>
    </row>
    <row r="33" spans="1:10" s="1" customFormat="1" ht="24.75" customHeight="1">
      <c r="A33" s="333"/>
      <c r="B33" s="334"/>
      <c r="C33" s="110" t="s">
        <v>86</v>
      </c>
      <c r="D33" s="110" t="s">
        <v>87</v>
      </c>
      <c r="E33" s="38">
        <v>12.8</v>
      </c>
      <c r="F33" s="330">
        <v>1000</v>
      </c>
      <c r="G33" s="38">
        <f>E33*F33</f>
        <v>12800</v>
      </c>
      <c r="H33" s="315"/>
      <c r="I33" s="333"/>
      <c r="J33" s="334"/>
    </row>
    <row r="34" spans="1:10" s="1" customFormat="1" ht="24.75" customHeight="1">
      <c r="A34" s="328">
        <v>12</v>
      </c>
      <c r="B34" s="41" t="s">
        <v>88</v>
      </c>
      <c r="C34" s="110" t="s">
        <v>89</v>
      </c>
      <c r="D34" s="110" t="s">
        <v>66</v>
      </c>
      <c r="E34" s="38">
        <v>50</v>
      </c>
      <c r="F34" s="110">
        <v>200</v>
      </c>
      <c r="G34" s="38">
        <f>E34*F34</f>
        <v>10000</v>
      </c>
      <c r="H34" s="335">
        <f>SUM(G34:G35)</f>
        <v>10135</v>
      </c>
      <c r="I34" s="328" t="s">
        <v>90</v>
      </c>
      <c r="J34" s="41" t="s">
        <v>22</v>
      </c>
    </row>
    <row r="35" spans="1:10" s="1" customFormat="1" ht="24.75" customHeight="1">
      <c r="A35" s="333"/>
      <c r="B35" s="334"/>
      <c r="C35" s="110" t="s">
        <v>91</v>
      </c>
      <c r="D35" s="110" t="s">
        <v>92</v>
      </c>
      <c r="E35" s="38">
        <v>9</v>
      </c>
      <c r="F35" s="110">
        <v>15</v>
      </c>
      <c r="G35" s="38">
        <f>E35*F35</f>
        <v>135</v>
      </c>
      <c r="H35" s="336"/>
      <c r="I35" s="333"/>
      <c r="J35" s="334"/>
    </row>
    <row r="36" spans="1:10" s="1" customFormat="1" ht="24.75" customHeight="1">
      <c r="A36" s="331">
        <v>13</v>
      </c>
      <c r="B36" s="332" t="s">
        <v>93</v>
      </c>
      <c r="C36" s="110" t="s">
        <v>94</v>
      </c>
      <c r="D36" s="110" t="s">
        <v>95</v>
      </c>
      <c r="E36" s="38">
        <v>0.7</v>
      </c>
      <c r="F36" s="110">
        <v>2000</v>
      </c>
      <c r="G36" s="38">
        <v>1400</v>
      </c>
      <c r="H36" s="337">
        <f>G36+G37+G38+G39</f>
        <v>5660</v>
      </c>
      <c r="I36" s="331" t="s">
        <v>96</v>
      </c>
      <c r="J36" s="332" t="s">
        <v>97</v>
      </c>
    </row>
    <row r="37" spans="1:10" s="1" customFormat="1" ht="24.75" customHeight="1">
      <c r="A37" s="331"/>
      <c r="B37" s="332"/>
      <c r="C37" s="110" t="s">
        <v>98</v>
      </c>
      <c r="D37" s="110" t="s">
        <v>15</v>
      </c>
      <c r="E37" s="38">
        <v>2</v>
      </c>
      <c r="F37" s="110">
        <v>900</v>
      </c>
      <c r="G37" s="38">
        <v>1800</v>
      </c>
      <c r="H37" s="337"/>
      <c r="I37" s="331"/>
      <c r="J37" s="332"/>
    </row>
    <row r="38" spans="1:10" s="1" customFormat="1" ht="24.75" customHeight="1">
      <c r="A38" s="331"/>
      <c r="B38" s="332"/>
      <c r="C38" s="110" t="s">
        <v>99</v>
      </c>
      <c r="D38" s="110" t="s">
        <v>66</v>
      </c>
      <c r="E38" s="38">
        <v>8</v>
      </c>
      <c r="F38" s="110">
        <v>70</v>
      </c>
      <c r="G38" s="38">
        <v>560</v>
      </c>
      <c r="H38" s="337"/>
      <c r="I38" s="331"/>
      <c r="J38" s="332"/>
    </row>
    <row r="39" spans="1:10" s="1" customFormat="1" ht="24.75" customHeight="1">
      <c r="A39" s="333"/>
      <c r="B39" s="334"/>
      <c r="C39" s="110" t="s">
        <v>100</v>
      </c>
      <c r="D39" s="110" t="s">
        <v>101</v>
      </c>
      <c r="E39" s="38">
        <v>950</v>
      </c>
      <c r="F39" s="110">
        <v>2</v>
      </c>
      <c r="G39" s="38">
        <v>1900</v>
      </c>
      <c r="H39" s="336"/>
      <c r="I39" s="333"/>
      <c r="J39" s="334"/>
    </row>
    <row r="40" spans="1:10" s="1" customFormat="1" ht="27.75" customHeight="1">
      <c r="A40" s="333">
        <v>14</v>
      </c>
      <c r="B40" s="334" t="s">
        <v>102</v>
      </c>
      <c r="C40" s="110" t="s">
        <v>103</v>
      </c>
      <c r="D40" s="110" t="s">
        <v>66</v>
      </c>
      <c r="E40" s="38">
        <v>75</v>
      </c>
      <c r="F40" s="110">
        <v>200</v>
      </c>
      <c r="G40" s="38">
        <v>15000</v>
      </c>
      <c r="H40" s="336">
        <v>15000</v>
      </c>
      <c r="I40" s="333" t="s">
        <v>104</v>
      </c>
      <c r="J40" s="334" t="s">
        <v>105</v>
      </c>
    </row>
    <row r="41" spans="1:10" s="1" customFormat="1" ht="27.75" customHeight="1">
      <c r="A41" s="333">
        <v>15</v>
      </c>
      <c r="B41" s="334" t="s">
        <v>106</v>
      </c>
      <c r="C41" s="110" t="s">
        <v>107</v>
      </c>
      <c r="D41" s="110" t="s">
        <v>95</v>
      </c>
      <c r="E41" s="38">
        <v>20</v>
      </c>
      <c r="F41" s="110">
        <v>80</v>
      </c>
      <c r="G41" s="38">
        <v>1600</v>
      </c>
      <c r="H41" s="336">
        <v>1600</v>
      </c>
      <c r="I41" s="333" t="s">
        <v>104</v>
      </c>
      <c r="J41" s="334" t="s">
        <v>108</v>
      </c>
    </row>
    <row r="42" spans="1:10" s="1" customFormat="1" ht="30.75" customHeight="1">
      <c r="A42" s="317">
        <v>16</v>
      </c>
      <c r="B42" s="334" t="s">
        <v>109</v>
      </c>
      <c r="C42" s="110" t="s">
        <v>110</v>
      </c>
      <c r="D42" s="110" t="s">
        <v>15</v>
      </c>
      <c r="E42" s="38">
        <v>2.5</v>
      </c>
      <c r="F42" s="110">
        <v>49900</v>
      </c>
      <c r="G42" s="38">
        <v>124750</v>
      </c>
      <c r="H42" s="336">
        <v>124750</v>
      </c>
      <c r="I42" s="333" t="s">
        <v>111</v>
      </c>
      <c r="J42" s="334" t="s">
        <v>22</v>
      </c>
    </row>
    <row r="43" spans="1:10" s="1" customFormat="1" ht="24.75" customHeight="1">
      <c r="A43" s="331">
        <v>17</v>
      </c>
      <c r="B43" s="332" t="s">
        <v>112</v>
      </c>
      <c r="C43" s="110" t="s">
        <v>113</v>
      </c>
      <c r="D43" s="110" t="s">
        <v>114</v>
      </c>
      <c r="E43" s="38">
        <v>66800</v>
      </c>
      <c r="F43" s="110">
        <v>2</v>
      </c>
      <c r="G43" s="38">
        <v>133600</v>
      </c>
      <c r="H43" s="337">
        <f>G43+G44+G45+G46+G47</f>
        <v>310320</v>
      </c>
      <c r="I43" s="331" t="s">
        <v>111</v>
      </c>
      <c r="J43" s="334" t="s">
        <v>115</v>
      </c>
    </row>
    <row r="44" spans="1:10" s="1" customFormat="1" ht="24.75" customHeight="1">
      <c r="A44" s="331"/>
      <c r="B44" s="332"/>
      <c r="C44" s="110" t="s">
        <v>116</v>
      </c>
      <c r="D44" s="110" t="s">
        <v>114</v>
      </c>
      <c r="E44" s="38">
        <v>66800</v>
      </c>
      <c r="F44" s="110">
        <v>1</v>
      </c>
      <c r="G44" s="38">
        <v>66800</v>
      </c>
      <c r="H44" s="337"/>
      <c r="I44" s="331"/>
      <c r="J44" s="334" t="s">
        <v>43</v>
      </c>
    </row>
    <row r="45" spans="1:10" s="1" customFormat="1" ht="24.75" customHeight="1">
      <c r="A45" s="331"/>
      <c r="B45" s="332"/>
      <c r="C45" s="110" t="s">
        <v>117</v>
      </c>
      <c r="D45" s="110" t="s">
        <v>114</v>
      </c>
      <c r="E45" s="38">
        <v>55920</v>
      </c>
      <c r="F45" s="110">
        <v>1</v>
      </c>
      <c r="G45" s="38">
        <v>55920</v>
      </c>
      <c r="H45" s="337"/>
      <c r="I45" s="331"/>
      <c r="J45" s="334" t="s">
        <v>118</v>
      </c>
    </row>
    <row r="46" spans="1:10" s="1" customFormat="1" ht="24.75" customHeight="1">
      <c r="A46" s="331"/>
      <c r="B46" s="332"/>
      <c r="C46" s="110" t="s">
        <v>119</v>
      </c>
      <c r="D46" s="110" t="s">
        <v>15</v>
      </c>
      <c r="E46" s="38">
        <v>8</v>
      </c>
      <c r="F46" s="110">
        <v>3000</v>
      </c>
      <c r="G46" s="38">
        <v>24000</v>
      </c>
      <c r="H46" s="337"/>
      <c r="I46" s="331"/>
      <c r="J46" s="332" t="s">
        <v>22</v>
      </c>
    </row>
    <row r="47" spans="1:10" s="1" customFormat="1" ht="24.75" customHeight="1">
      <c r="A47" s="333"/>
      <c r="B47" s="334"/>
      <c r="C47" s="110" t="s">
        <v>120</v>
      </c>
      <c r="D47" s="110" t="s">
        <v>15</v>
      </c>
      <c r="E47" s="38">
        <v>3</v>
      </c>
      <c r="F47" s="110">
        <v>10000</v>
      </c>
      <c r="G47" s="38">
        <v>30000</v>
      </c>
      <c r="H47" s="336"/>
      <c r="I47" s="333"/>
      <c r="J47" s="334"/>
    </row>
    <row r="48" spans="1:10" s="1" customFormat="1" ht="24.75" customHeight="1">
      <c r="A48" s="331">
        <v>18</v>
      </c>
      <c r="B48" s="332" t="s">
        <v>121</v>
      </c>
      <c r="C48" s="110" t="s">
        <v>122</v>
      </c>
      <c r="D48" s="110" t="s">
        <v>15</v>
      </c>
      <c r="E48" s="38"/>
      <c r="F48" s="110">
        <v>400</v>
      </c>
      <c r="G48" s="38"/>
      <c r="H48" s="337" t="s">
        <v>16</v>
      </c>
      <c r="I48" s="331" t="s">
        <v>60</v>
      </c>
      <c r="J48" s="332" t="s">
        <v>123</v>
      </c>
    </row>
    <row r="49" spans="1:10" s="1" customFormat="1" ht="24.75" customHeight="1">
      <c r="A49" s="333"/>
      <c r="B49" s="334"/>
      <c r="C49" s="110" t="s">
        <v>124</v>
      </c>
      <c r="D49" s="110" t="s">
        <v>92</v>
      </c>
      <c r="E49" s="38"/>
      <c r="F49" s="110">
        <v>60</v>
      </c>
      <c r="G49" s="38"/>
      <c r="H49" s="336"/>
      <c r="I49" s="333"/>
      <c r="J49" s="334"/>
    </row>
    <row r="50" spans="1:10" s="1" customFormat="1" ht="33" customHeight="1">
      <c r="A50" s="317">
        <v>19</v>
      </c>
      <c r="B50" s="110" t="s">
        <v>125</v>
      </c>
      <c r="C50" s="110" t="s">
        <v>126</v>
      </c>
      <c r="D50" s="110" t="s">
        <v>127</v>
      </c>
      <c r="E50" s="38">
        <v>125000</v>
      </c>
      <c r="F50" s="110">
        <v>4</v>
      </c>
      <c r="G50" s="38">
        <f aca="true" t="shared" si="0" ref="G50:G62">E50*F50</f>
        <v>500000</v>
      </c>
      <c r="H50" s="38">
        <f>G50</f>
        <v>500000</v>
      </c>
      <c r="I50" s="333" t="s">
        <v>62</v>
      </c>
      <c r="J50" s="334" t="s">
        <v>49</v>
      </c>
    </row>
    <row r="51" spans="1:10" s="297" customFormat="1" ht="45" customHeight="1">
      <c r="A51" s="317">
        <v>20</v>
      </c>
      <c r="B51" s="110" t="s">
        <v>128</v>
      </c>
      <c r="C51" s="110" t="s">
        <v>110</v>
      </c>
      <c r="D51" s="110" t="s">
        <v>15</v>
      </c>
      <c r="E51" s="38"/>
      <c r="F51" s="110">
        <v>20000</v>
      </c>
      <c r="G51" s="38"/>
      <c r="H51" s="38" t="s">
        <v>16</v>
      </c>
      <c r="I51" s="317" t="s">
        <v>62</v>
      </c>
      <c r="J51" s="110" t="s">
        <v>129</v>
      </c>
    </row>
    <row r="52" spans="1:10" s="297" customFormat="1" ht="27.75" customHeight="1">
      <c r="A52" s="317">
        <v>21</v>
      </c>
      <c r="B52" s="110" t="s">
        <v>130</v>
      </c>
      <c r="C52" s="110" t="s">
        <v>131</v>
      </c>
      <c r="D52" s="110" t="s">
        <v>66</v>
      </c>
      <c r="E52" s="38">
        <v>49.9</v>
      </c>
      <c r="F52" s="110">
        <v>125</v>
      </c>
      <c r="G52" s="38">
        <f t="shared" si="0"/>
        <v>6237.5</v>
      </c>
      <c r="H52" s="38">
        <f>G52</f>
        <v>6237.5</v>
      </c>
      <c r="I52" s="317" t="s">
        <v>132</v>
      </c>
      <c r="J52" s="110" t="s">
        <v>73</v>
      </c>
    </row>
    <row r="53" spans="1:10" s="298" customFormat="1" ht="31.5" customHeight="1">
      <c r="A53" s="317">
        <v>22</v>
      </c>
      <c r="B53" s="338" t="s">
        <v>133</v>
      </c>
      <c r="C53" s="324" t="s">
        <v>134</v>
      </c>
      <c r="D53" s="324" t="s">
        <v>135</v>
      </c>
      <c r="E53" s="325">
        <v>85</v>
      </c>
      <c r="F53" s="324">
        <v>250</v>
      </c>
      <c r="G53" s="339">
        <f t="shared" si="0"/>
        <v>21250</v>
      </c>
      <c r="H53" s="38">
        <f>G53</f>
        <v>21250</v>
      </c>
      <c r="I53" s="317" t="s">
        <v>136</v>
      </c>
      <c r="J53" s="338" t="s">
        <v>137</v>
      </c>
    </row>
    <row r="54" spans="1:10" s="298" customFormat="1" ht="24.75" customHeight="1">
      <c r="A54" s="328">
        <v>23</v>
      </c>
      <c r="B54" s="340" t="s">
        <v>138</v>
      </c>
      <c r="C54" s="340" t="s">
        <v>139</v>
      </c>
      <c r="D54" s="324" t="s">
        <v>140</v>
      </c>
      <c r="E54" s="341">
        <v>650</v>
      </c>
      <c r="F54" s="342">
        <v>63</v>
      </c>
      <c r="G54" s="341">
        <f t="shared" si="0"/>
        <v>40950</v>
      </c>
      <c r="H54" s="335">
        <f>G54+G55+G56+G57</f>
        <v>140400</v>
      </c>
      <c r="I54" s="328" t="s">
        <v>136</v>
      </c>
      <c r="J54" s="340" t="s">
        <v>22</v>
      </c>
    </row>
    <row r="55" spans="1:10" s="298" customFormat="1" ht="24.75" customHeight="1">
      <c r="A55" s="331"/>
      <c r="B55" s="343"/>
      <c r="C55" s="343"/>
      <c r="D55" s="324" t="s">
        <v>141</v>
      </c>
      <c r="E55" s="341">
        <v>650</v>
      </c>
      <c r="F55" s="342">
        <v>31</v>
      </c>
      <c r="G55" s="341">
        <f t="shared" si="0"/>
        <v>20150</v>
      </c>
      <c r="H55" s="337"/>
      <c r="I55" s="331"/>
      <c r="J55" s="343"/>
    </row>
    <row r="56" spans="1:10" s="298" customFormat="1" ht="24.75" customHeight="1">
      <c r="A56" s="331"/>
      <c r="B56" s="343"/>
      <c r="C56" s="343"/>
      <c r="D56" s="324" t="s">
        <v>142</v>
      </c>
      <c r="E56" s="341">
        <v>650</v>
      </c>
      <c r="F56" s="342">
        <v>30</v>
      </c>
      <c r="G56" s="341">
        <f t="shared" si="0"/>
        <v>19500</v>
      </c>
      <c r="H56" s="337"/>
      <c r="I56" s="331"/>
      <c r="J56" s="343"/>
    </row>
    <row r="57" spans="1:10" s="298" customFormat="1" ht="24.75" customHeight="1">
      <c r="A57" s="344"/>
      <c r="B57" s="343"/>
      <c r="C57" s="345"/>
      <c r="D57" s="338" t="s">
        <v>143</v>
      </c>
      <c r="E57" s="346">
        <v>650</v>
      </c>
      <c r="F57" s="347">
        <v>92</v>
      </c>
      <c r="G57" s="346">
        <f t="shared" si="0"/>
        <v>59800</v>
      </c>
      <c r="H57" s="348"/>
      <c r="I57" s="344"/>
      <c r="J57" s="345"/>
    </row>
    <row r="58" spans="1:10" s="298" customFormat="1" ht="24.75" customHeight="1">
      <c r="A58" s="328">
        <v>24</v>
      </c>
      <c r="B58" s="41" t="s">
        <v>144</v>
      </c>
      <c r="C58" s="41" t="s">
        <v>145</v>
      </c>
      <c r="D58" s="110" t="s">
        <v>146</v>
      </c>
      <c r="E58" s="349">
        <v>20</v>
      </c>
      <c r="F58" s="350">
        <v>150</v>
      </c>
      <c r="G58" s="349">
        <f t="shared" si="0"/>
        <v>3000</v>
      </c>
      <c r="H58" s="335">
        <f>G58+G59+G60+G61</f>
        <v>94400</v>
      </c>
      <c r="I58" s="328" t="s">
        <v>147</v>
      </c>
      <c r="J58" s="41" t="s">
        <v>148</v>
      </c>
    </row>
    <row r="59" spans="1:10" s="298" customFormat="1" ht="24.75" customHeight="1">
      <c r="A59" s="331"/>
      <c r="B59" s="332"/>
      <c r="C59" s="332"/>
      <c r="D59" s="110" t="s">
        <v>149</v>
      </c>
      <c r="E59" s="349">
        <v>38</v>
      </c>
      <c r="F59" s="350">
        <v>1675</v>
      </c>
      <c r="G59" s="349">
        <f t="shared" si="0"/>
        <v>63650</v>
      </c>
      <c r="H59" s="337"/>
      <c r="I59" s="331"/>
      <c r="J59" s="332"/>
    </row>
    <row r="60" spans="1:10" s="298" customFormat="1" ht="24.75" customHeight="1">
      <c r="A60" s="331"/>
      <c r="B60" s="332"/>
      <c r="C60" s="334"/>
      <c r="D60" s="110" t="s">
        <v>150</v>
      </c>
      <c r="E60" s="349">
        <v>38</v>
      </c>
      <c r="F60" s="350">
        <v>675</v>
      </c>
      <c r="G60" s="349">
        <f t="shared" si="0"/>
        <v>25650</v>
      </c>
      <c r="H60" s="337"/>
      <c r="I60" s="331"/>
      <c r="J60" s="332"/>
    </row>
    <row r="61" spans="1:10" s="298" customFormat="1" ht="24.75" customHeight="1">
      <c r="A61" s="333"/>
      <c r="B61" s="334"/>
      <c r="C61" s="110" t="s">
        <v>151</v>
      </c>
      <c r="D61" s="110" t="s">
        <v>66</v>
      </c>
      <c r="E61" s="351">
        <v>150</v>
      </c>
      <c r="F61" s="350">
        <v>14</v>
      </c>
      <c r="G61" s="349">
        <f t="shared" si="0"/>
        <v>2100</v>
      </c>
      <c r="H61" s="336"/>
      <c r="I61" s="333"/>
      <c r="J61" s="334"/>
    </row>
    <row r="62" spans="1:10" s="298" customFormat="1" ht="30" customHeight="1">
      <c r="A62" s="352">
        <v>25</v>
      </c>
      <c r="B62" s="110" t="s">
        <v>152</v>
      </c>
      <c r="C62" s="110" t="s">
        <v>153</v>
      </c>
      <c r="D62" s="110" t="s">
        <v>66</v>
      </c>
      <c r="E62" s="349">
        <v>192</v>
      </c>
      <c r="F62" s="350">
        <v>215</v>
      </c>
      <c r="G62" s="349">
        <f t="shared" si="0"/>
        <v>41280</v>
      </c>
      <c r="H62" s="335">
        <f>G62+G63+G64+G65+G66+G67+G68+G69+G70+G71+G72+G73+G74</f>
        <v>302838.4</v>
      </c>
      <c r="I62" s="328" t="s">
        <v>147</v>
      </c>
      <c r="J62" s="41" t="s">
        <v>154</v>
      </c>
    </row>
    <row r="63" spans="1:10" s="298" customFormat="1" ht="30" customHeight="1">
      <c r="A63" s="353"/>
      <c r="B63" s="110"/>
      <c r="C63" s="110" t="s">
        <v>155</v>
      </c>
      <c r="D63" s="110" t="s">
        <v>66</v>
      </c>
      <c r="E63" s="349">
        <v>228</v>
      </c>
      <c r="F63" s="350">
        <v>60</v>
      </c>
      <c r="G63" s="349">
        <f aca="true" t="shared" si="1" ref="G63:G79">E63*F63</f>
        <v>13680</v>
      </c>
      <c r="H63" s="337"/>
      <c r="I63" s="331"/>
      <c r="J63" s="332"/>
    </row>
    <row r="64" spans="1:10" s="298" customFormat="1" ht="24.75" customHeight="1">
      <c r="A64" s="353"/>
      <c r="B64" s="110"/>
      <c r="C64" s="110" t="s">
        <v>156</v>
      </c>
      <c r="D64" s="110" t="s">
        <v>66</v>
      </c>
      <c r="E64" s="349">
        <v>80</v>
      </c>
      <c r="F64" s="350">
        <v>122</v>
      </c>
      <c r="G64" s="349">
        <f t="shared" si="1"/>
        <v>9760</v>
      </c>
      <c r="H64" s="337"/>
      <c r="I64" s="331"/>
      <c r="J64" s="332"/>
    </row>
    <row r="65" spans="1:10" s="298" customFormat="1" ht="24.75" customHeight="1">
      <c r="A65" s="353"/>
      <c r="B65" s="110"/>
      <c r="C65" s="110" t="s">
        <v>157</v>
      </c>
      <c r="D65" s="110" t="s">
        <v>66</v>
      </c>
      <c r="E65" s="349">
        <v>106.8</v>
      </c>
      <c r="F65" s="350">
        <v>460</v>
      </c>
      <c r="G65" s="349">
        <f t="shared" si="1"/>
        <v>49128</v>
      </c>
      <c r="H65" s="337"/>
      <c r="I65" s="331"/>
      <c r="J65" s="332"/>
    </row>
    <row r="66" spans="1:10" s="298" customFormat="1" ht="24.75" customHeight="1">
      <c r="A66" s="353"/>
      <c r="B66" s="110"/>
      <c r="C66" s="110" t="s">
        <v>158</v>
      </c>
      <c r="D66" s="110" t="s">
        <v>66</v>
      </c>
      <c r="E66" s="349">
        <v>154.8</v>
      </c>
      <c r="F66" s="350">
        <v>60</v>
      </c>
      <c r="G66" s="349">
        <f t="shared" si="1"/>
        <v>9288</v>
      </c>
      <c r="H66" s="337"/>
      <c r="I66" s="331"/>
      <c r="J66" s="332"/>
    </row>
    <row r="67" spans="1:10" s="298" customFormat="1" ht="30" customHeight="1">
      <c r="A67" s="353"/>
      <c r="B67" s="110"/>
      <c r="C67" s="110" t="s">
        <v>159</v>
      </c>
      <c r="D67" s="110" t="s">
        <v>66</v>
      </c>
      <c r="E67" s="349">
        <v>180</v>
      </c>
      <c r="F67" s="350">
        <v>400</v>
      </c>
      <c r="G67" s="349">
        <f t="shared" si="1"/>
        <v>72000</v>
      </c>
      <c r="H67" s="337"/>
      <c r="I67" s="331"/>
      <c r="J67" s="332"/>
    </row>
    <row r="68" spans="1:10" s="298" customFormat="1" ht="30" customHeight="1">
      <c r="A68" s="353"/>
      <c r="B68" s="110"/>
      <c r="C68" s="110" t="s">
        <v>160</v>
      </c>
      <c r="D68" s="110" t="s">
        <v>66</v>
      </c>
      <c r="E68" s="349">
        <v>159.6</v>
      </c>
      <c r="F68" s="350">
        <v>129</v>
      </c>
      <c r="G68" s="349">
        <f t="shared" si="1"/>
        <v>20588.399999999998</v>
      </c>
      <c r="H68" s="337"/>
      <c r="I68" s="331"/>
      <c r="J68" s="332"/>
    </row>
    <row r="69" spans="1:10" s="298" customFormat="1" ht="24.75" customHeight="1">
      <c r="A69" s="353"/>
      <c r="B69" s="110"/>
      <c r="C69" s="110" t="s">
        <v>161</v>
      </c>
      <c r="D69" s="110" t="s">
        <v>66</v>
      </c>
      <c r="E69" s="349">
        <v>129</v>
      </c>
      <c r="F69" s="350">
        <v>260</v>
      </c>
      <c r="G69" s="349">
        <f t="shared" si="1"/>
        <v>33540</v>
      </c>
      <c r="H69" s="337"/>
      <c r="I69" s="331"/>
      <c r="J69" s="332"/>
    </row>
    <row r="70" spans="1:10" s="298" customFormat="1" ht="24.75" customHeight="1">
      <c r="A70" s="353"/>
      <c r="B70" s="110"/>
      <c r="C70" s="110" t="s">
        <v>162</v>
      </c>
      <c r="D70" s="110" t="s">
        <v>66</v>
      </c>
      <c r="E70" s="349">
        <v>302.4</v>
      </c>
      <c r="F70" s="350">
        <v>10</v>
      </c>
      <c r="G70" s="349">
        <f t="shared" si="1"/>
        <v>3024</v>
      </c>
      <c r="H70" s="337"/>
      <c r="I70" s="331"/>
      <c r="J70" s="332"/>
    </row>
    <row r="71" spans="1:10" s="298" customFormat="1" ht="24.75" customHeight="1">
      <c r="A71" s="353"/>
      <c r="B71" s="110"/>
      <c r="C71" s="110" t="s">
        <v>163</v>
      </c>
      <c r="D71" s="110" t="s">
        <v>66</v>
      </c>
      <c r="E71" s="349">
        <v>302.4</v>
      </c>
      <c r="F71" s="350">
        <v>10</v>
      </c>
      <c r="G71" s="349">
        <f t="shared" si="1"/>
        <v>3024</v>
      </c>
      <c r="H71" s="337"/>
      <c r="I71" s="331"/>
      <c r="J71" s="332"/>
    </row>
    <row r="72" spans="1:10" s="298" customFormat="1" ht="30" customHeight="1">
      <c r="A72" s="353"/>
      <c r="B72" s="110"/>
      <c r="C72" s="110" t="s">
        <v>164</v>
      </c>
      <c r="D72" s="110" t="s">
        <v>66</v>
      </c>
      <c r="E72" s="349">
        <v>238.8</v>
      </c>
      <c r="F72" s="350">
        <v>5</v>
      </c>
      <c r="G72" s="349">
        <f t="shared" si="1"/>
        <v>1194</v>
      </c>
      <c r="H72" s="337"/>
      <c r="I72" s="331"/>
      <c r="J72" s="332"/>
    </row>
    <row r="73" spans="1:10" s="298" customFormat="1" ht="24.75" customHeight="1">
      <c r="A73" s="353"/>
      <c r="B73" s="110"/>
      <c r="C73" s="110" t="s">
        <v>165</v>
      </c>
      <c r="D73" s="110" t="s">
        <v>66</v>
      </c>
      <c r="E73" s="349">
        <v>854.4</v>
      </c>
      <c r="F73" s="350">
        <v>30</v>
      </c>
      <c r="G73" s="349">
        <f t="shared" si="1"/>
        <v>25632</v>
      </c>
      <c r="H73" s="337"/>
      <c r="I73" s="331"/>
      <c r="J73" s="332"/>
    </row>
    <row r="74" spans="1:10" s="298" customFormat="1" ht="24.75" customHeight="1">
      <c r="A74" s="353"/>
      <c r="B74" s="110"/>
      <c r="C74" s="110" t="s">
        <v>166</v>
      </c>
      <c r="D74" s="110" t="s">
        <v>66</v>
      </c>
      <c r="E74" s="349">
        <v>690</v>
      </c>
      <c r="F74" s="350">
        <v>30</v>
      </c>
      <c r="G74" s="349">
        <f t="shared" si="1"/>
        <v>20700</v>
      </c>
      <c r="H74" s="336"/>
      <c r="I74" s="333"/>
      <c r="J74" s="334"/>
    </row>
    <row r="75" spans="1:10" s="298" customFormat="1" ht="24.75" customHeight="1">
      <c r="A75" s="353"/>
      <c r="B75" s="110"/>
      <c r="C75" s="110" t="s">
        <v>167</v>
      </c>
      <c r="D75" s="110" t="s">
        <v>66</v>
      </c>
      <c r="E75" s="349">
        <v>1438.4</v>
      </c>
      <c r="F75" s="350">
        <v>69</v>
      </c>
      <c r="G75" s="349">
        <f t="shared" si="1"/>
        <v>99249.6</v>
      </c>
      <c r="H75" s="337">
        <f>G75+G76+G77+G78</f>
        <v>115981.20000000001</v>
      </c>
      <c r="I75" s="331" t="s">
        <v>168</v>
      </c>
      <c r="J75" s="332" t="s">
        <v>154</v>
      </c>
    </row>
    <row r="76" spans="1:10" s="298" customFormat="1" ht="24.75" customHeight="1">
      <c r="A76" s="353"/>
      <c r="B76" s="110"/>
      <c r="C76" s="110" t="s">
        <v>169</v>
      </c>
      <c r="D76" s="110" t="s">
        <v>66</v>
      </c>
      <c r="E76" s="349">
        <v>298.8</v>
      </c>
      <c r="F76" s="350">
        <v>52</v>
      </c>
      <c r="G76" s="349">
        <f t="shared" si="1"/>
        <v>15537.6</v>
      </c>
      <c r="H76" s="337"/>
      <c r="I76" s="331"/>
      <c r="J76" s="332"/>
    </row>
    <row r="77" spans="1:10" s="298" customFormat="1" ht="28.5" customHeight="1">
      <c r="A77" s="353"/>
      <c r="B77" s="110"/>
      <c r="C77" s="110" t="s">
        <v>170</v>
      </c>
      <c r="D77" s="110" t="s">
        <v>66</v>
      </c>
      <c r="E77" s="349">
        <v>238.8</v>
      </c>
      <c r="F77" s="350">
        <v>1</v>
      </c>
      <c r="G77" s="349">
        <f t="shared" si="1"/>
        <v>238.8</v>
      </c>
      <c r="H77" s="337"/>
      <c r="I77" s="331"/>
      <c r="J77" s="332"/>
    </row>
    <row r="78" spans="1:10" s="298" customFormat="1" ht="30" customHeight="1">
      <c r="A78" s="355"/>
      <c r="B78" s="110"/>
      <c r="C78" s="110" t="s">
        <v>164</v>
      </c>
      <c r="D78" s="110" t="s">
        <v>66</v>
      </c>
      <c r="E78" s="349">
        <v>238.8</v>
      </c>
      <c r="F78" s="350">
        <v>4</v>
      </c>
      <c r="G78" s="349">
        <f t="shared" si="1"/>
        <v>955.2</v>
      </c>
      <c r="H78" s="336"/>
      <c r="I78" s="333"/>
      <c r="J78" s="334"/>
    </row>
    <row r="79" spans="1:10" s="298" customFormat="1" ht="46.5" customHeight="1">
      <c r="A79" s="355">
        <v>26</v>
      </c>
      <c r="B79" s="110" t="s">
        <v>171</v>
      </c>
      <c r="C79" s="110" t="s">
        <v>28</v>
      </c>
      <c r="D79" s="110" t="s">
        <v>172</v>
      </c>
      <c r="E79" s="349">
        <v>680</v>
      </c>
      <c r="F79" s="350">
        <v>100</v>
      </c>
      <c r="G79" s="349">
        <f t="shared" si="1"/>
        <v>68000</v>
      </c>
      <c r="H79" s="38">
        <f>G79</f>
        <v>68000</v>
      </c>
      <c r="I79" s="317" t="s">
        <v>173</v>
      </c>
      <c r="J79" s="110" t="s">
        <v>174</v>
      </c>
    </row>
    <row r="80" spans="1:10" s="299" customFormat="1" ht="27.75" customHeight="1">
      <c r="A80" s="353">
        <v>27</v>
      </c>
      <c r="B80" s="41" t="s">
        <v>175</v>
      </c>
      <c r="C80" s="324" t="s">
        <v>176</v>
      </c>
      <c r="D80" s="324" t="s">
        <v>127</v>
      </c>
      <c r="E80" s="356">
        <v>300000</v>
      </c>
      <c r="F80" s="357">
        <v>1</v>
      </c>
      <c r="G80" s="356">
        <v>300000</v>
      </c>
      <c r="H80" s="335">
        <f>G80+G81+G82+G83+G84+G85+G86+G87</f>
        <v>332800</v>
      </c>
      <c r="I80" s="328" t="s">
        <v>177</v>
      </c>
      <c r="J80" s="41" t="s">
        <v>178</v>
      </c>
    </row>
    <row r="81" spans="1:10" s="299" customFormat="1" ht="27.75" customHeight="1">
      <c r="A81" s="353"/>
      <c r="B81" s="332"/>
      <c r="C81" s="324" t="s">
        <v>179</v>
      </c>
      <c r="D81" s="324" t="s">
        <v>39</v>
      </c>
      <c r="E81" s="356">
        <v>3500</v>
      </c>
      <c r="F81" s="357">
        <v>1</v>
      </c>
      <c r="G81" s="356">
        <v>3500</v>
      </c>
      <c r="H81" s="337"/>
      <c r="I81" s="331"/>
      <c r="J81" s="332"/>
    </row>
    <row r="82" spans="1:10" s="299" customFormat="1" ht="27.75" customHeight="1">
      <c r="A82" s="353"/>
      <c r="B82" s="332"/>
      <c r="C82" s="324" t="s">
        <v>180</v>
      </c>
      <c r="D82" s="324" t="s">
        <v>39</v>
      </c>
      <c r="E82" s="356">
        <v>3000</v>
      </c>
      <c r="F82" s="357">
        <v>1</v>
      </c>
      <c r="G82" s="356">
        <v>3000</v>
      </c>
      <c r="H82" s="337"/>
      <c r="I82" s="331"/>
      <c r="J82" s="332"/>
    </row>
    <row r="83" spans="1:10" s="299" customFormat="1" ht="27.75" customHeight="1">
      <c r="A83" s="353"/>
      <c r="B83" s="332"/>
      <c r="C83" s="324" t="s">
        <v>181</v>
      </c>
      <c r="D83" s="324" t="s">
        <v>39</v>
      </c>
      <c r="E83" s="356">
        <v>9500</v>
      </c>
      <c r="F83" s="357">
        <v>1</v>
      </c>
      <c r="G83" s="356">
        <v>9500</v>
      </c>
      <c r="H83" s="337"/>
      <c r="I83" s="331"/>
      <c r="J83" s="332"/>
    </row>
    <row r="84" spans="1:10" s="299" customFormat="1" ht="21.75" customHeight="1">
      <c r="A84" s="353"/>
      <c r="B84" s="332"/>
      <c r="C84" s="324" t="s">
        <v>182</v>
      </c>
      <c r="D84" s="324" t="s">
        <v>127</v>
      </c>
      <c r="E84" s="356">
        <v>350</v>
      </c>
      <c r="F84" s="357">
        <v>10</v>
      </c>
      <c r="G84" s="356">
        <v>3500</v>
      </c>
      <c r="H84" s="337"/>
      <c r="I84" s="331"/>
      <c r="J84" s="332"/>
    </row>
    <row r="85" spans="1:10" s="299" customFormat="1" ht="21.75" customHeight="1">
      <c r="A85" s="353"/>
      <c r="B85" s="332"/>
      <c r="C85" s="324" t="s">
        <v>183</v>
      </c>
      <c r="D85" s="324" t="s">
        <v>127</v>
      </c>
      <c r="E85" s="356">
        <v>250</v>
      </c>
      <c r="F85" s="357">
        <v>10</v>
      </c>
      <c r="G85" s="356">
        <v>2500</v>
      </c>
      <c r="H85" s="337"/>
      <c r="I85" s="331"/>
      <c r="J85" s="332"/>
    </row>
    <row r="86" spans="1:10" s="299" customFormat="1" ht="21.75" customHeight="1">
      <c r="A86" s="353"/>
      <c r="B86" s="332"/>
      <c r="C86" s="324" t="s">
        <v>184</v>
      </c>
      <c r="D86" s="324" t="s">
        <v>185</v>
      </c>
      <c r="E86" s="356">
        <v>20</v>
      </c>
      <c r="F86" s="357">
        <v>500</v>
      </c>
      <c r="G86" s="356">
        <v>10000</v>
      </c>
      <c r="H86" s="337"/>
      <c r="I86" s="331"/>
      <c r="J86" s="332"/>
    </row>
    <row r="87" spans="1:10" s="299" customFormat="1" ht="21.75" customHeight="1">
      <c r="A87" s="355"/>
      <c r="B87" s="334"/>
      <c r="C87" s="324" t="s">
        <v>186</v>
      </c>
      <c r="D87" s="324" t="s">
        <v>187</v>
      </c>
      <c r="E87" s="356">
        <v>4</v>
      </c>
      <c r="F87" s="357">
        <v>200</v>
      </c>
      <c r="G87" s="356">
        <v>800</v>
      </c>
      <c r="H87" s="336"/>
      <c r="I87" s="333"/>
      <c r="J87" s="334"/>
    </row>
    <row r="88" spans="1:10" s="299" customFormat="1" ht="33" customHeight="1">
      <c r="A88" s="355">
        <v>28</v>
      </c>
      <c r="B88" s="41" t="s">
        <v>188</v>
      </c>
      <c r="C88" s="41" t="s">
        <v>189</v>
      </c>
      <c r="D88" s="41" t="s">
        <v>101</v>
      </c>
      <c r="E88" s="335">
        <v>270000</v>
      </c>
      <c r="F88" s="41">
        <v>1</v>
      </c>
      <c r="G88" s="38">
        <v>270000</v>
      </c>
      <c r="H88" s="335">
        <v>270000</v>
      </c>
      <c r="I88" s="317" t="s">
        <v>190</v>
      </c>
      <c r="J88" s="324" t="s">
        <v>191</v>
      </c>
    </row>
    <row r="89" spans="1:10" s="300" customFormat="1" ht="30" customHeight="1">
      <c r="A89" s="353">
        <v>29</v>
      </c>
      <c r="B89" s="41" t="s">
        <v>192</v>
      </c>
      <c r="C89" s="324" t="s">
        <v>193</v>
      </c>
      <c r="D89" s="324" t="s">
        <v>101</v>
      </c>
      <c r="E89" s="325">
        <v>52000</v>
      </c>
      <c r="F89" s="324">
        <v>2</v>
      </c>
      <c r="G89" s="325">
        <f>E89*F89</f>
        <v>104000</v>
      </c>
      <c r="H89" s="335">
        <f>G89+G90</f>
        <v>208000</v>
      </c>
      <c r="I89" s="328" t="s">
        <v>194</v>
      </c>
      <c r="J89" s="324" t="s">
        <v>195</v>
      </c>
    </row>
    <row r="90" spans="1:10" s="300" customFormat="1" ht="30" customHeight="1">
      <c r="A90" s="355"/>
      <c r="B90" s="334"/>
      <c r="C90" s="324" t="s">
        <v>196</v>
      </c>
      <c r="D90" s="324" t="s">
        <v>101</v>
      </c>
      <c r="E90" s="358">
        <v>52000</v>
      </c>
      <c r="F90" s="359">
        <v>2</v>
      </c>
      <c r="G90" s="325">
        <f>E90*F90</f>
        <v>104000</v>
      </c>
      <c r="H90" s="336"/>
      <c r="I90" s="333"/>
      <c r="J90" s="324" t="s">
        <v>197</v>
      </c>
    </row>
    <row r="91" spans="1:10" s="301" customFormat="1" ht="24.75" customHeight="1">
      <c r="A91" s="353">
        <v>30</v>
      </c>
      <c r="B91" s="41" t="s">
        <v>198</v>
      </c>
      <c r="C91" s="110" t="s">
        <v>199</v>
      </c>
      <c r="D91" s="110" t="s">
        <v>15</v>
      </c>
      <c r="E91" s="349"/>
      <c r="F91" s="350">
        <v>800</v>
      </c>
      <c r="G91" s="349"/>
      <c r="H91" s="335" t="s">
        <v>16</v>
      </c>
      <c r="I91" s="328" t="s">
        <v>168</v>
      </c>
      <c r="J91" s="41" t="s">
        <v>200</v>
      </c>
    </row>
    <row r="92" spans="1:10" s="301" customFormat="1" ht="24.75" customHeight="1">
      <c r="A92" s="353"/>
      <c r="B92" s="332"/>
      <c r="C92" s="110" t="s">
        <v>201</v>
      </c>
      <c r="D92" s="110" t="s">
        <v>202</v>
      </c>
      <c r="E92" s="349"/>
      <c r="F92" s="350">
        <v>3</v>
      </c>
      <c r="G92" s="349"/>
      <c r="H92" s="337"/>
      <c r="I92" s="331"/>
      <c r="J92" s="332"/>
    </row>
    <row r="93" spans="1:10" s="301" customFormat="1" ht="24.75" customHeight="1">
      <c r="A93" s="353"/>
      <c r="B93" s="332"/>
      <c r="C93" s="110" t="s">
        <v>203</v>
      </c>
      <c r="D93" s="110" t="s">
        <v>202</v>
      </c>
      <c r="E93" s="349"/>
      <c r="F93" s="350">
        <v>8</v>
      </c>
      <c r="G93" s="349"/>
      <c r="H93" s="337"/>
      <c r="I93" s="331"/>
      <c r="J93" s="332"/>
    </row>
    <row r="94" spans="1:10" s="301" customFormat="1" ht="24.75" customHeight="1">
      <c r="A94" s="355"/>
      <c r="B94" s="334"/>
      <c r="C94" s="110" t="s">
        <v>204</v>
      </c>
      <c r="D94" s="110" t="s">
        <v>202</v>
      </c>
      <c r="E94" s="349"/>
      <c r="F94" s="350">
        <v>18</v>
      </c>
      <c r="G94" s="349"/>
      <c r="H94" s="336"/>
      <c r="I94" s="333"/>
      <c r="J94" s="334"/>
    </row>
    <row r="95" spans="1:10" s="301" customFormat="1" ht="31.5" customHeight="1">
      <c r="A95" s="317">
        <v>31</v>
      </c>
      <c r="B95" s="338" t="s">
        <v>205</v>
      </c>
      <c r="C95" s="360" t="s">
        <v>206</v>
      </c>
      <c r="D95" s="361" t="s">
        <v>101</v>
      </c>
      <c r="E95" s="362">
        <v>3000000</v>
      </c>
      <c r="F95" s="363">
        <v>1</v>
      </c>
      <c r="G95" s="362">
        <f>E95*F95</f>
        <v>3000000</v>
      </c>
      <c r="H95" s="364">
        <f>G95</f>
        <v>3000000</v>
      </c>
      <c r="I95" s="373" t="s">
        <v>207</v>
      </c>
      <c r="J95" s="361" t="s">
        <v>105</v>
      </c>
    </row>
    <row r="96" spans="1:10" s="7" customFormat="1" ht="31.5" customHeight="1">
      <c r="A96" s="51">
        <v>32</v>
      </c>
      <c r="B96" s="78" t="s">
        <v>208</v>
      </c>
      <c r="C96" s="78" t="s">
        <v>53</v>
      </c>
      <c r="D96" s="78" t="s">
        <v>15</v>
      </c>
      <c r="E96" s="121">
        <v>4</v>
      </c>
      <c r="F96" s="63">
        <v>500</v>
      </c>
      <c r="G96" s="121">
        <f aca="true" t="shared" si="2" ref="G96:G109">E96*F96</f>
        <v>2000</v>
      </c>
      <c r="H96" s="82">
        <f>G96</f>
        <v>2000</v>
      </c>
      <c r="I96" s="374" t="s">
        <v>55</v>
      </c>
      <c r="J96" s="78" t="s">
        <v>209</v>
      </c>
    </row>
    <row r="97" spans="1:10" s="7" customFormat="1" ht="24.75" customHeight="1">
      <c r="A97" s="51">
        <v>33</v>
      </c>
      <c r="B97" s="90" t="s">
        <v>210</v>
      </c>
      <c r="C97" s="55" t="s">
        <v>53</v>
      </c>
      <c r="D97" s="55" t="s">
        <v>15</v>
      </c>
      <c r="E97" s="75"/>
      <c r="F97" s="55">
        <v>17000</v>
      </c>
      <c r="G97" s="55"/>
      <c r="H97" s="64" t="s">
        <v>16</v>
      </c>
      <c r="I97" s="231" t="s">
        <v>211</v>
      </c>
      <c r="J97" s="90" t="s">
        <v>49</v>
      </c>
    </row>
    <row r="98" spans="1:10" s="7" customFormat="1" ht="24.75" customHeight="1">
      <c r="A98" s="51"/>
      <c r="B98" s="94"/>
      <c r="C98" s="55" t="s">
        <v>94</v>
      </c>
      <c r="D98" s="55" t="s">
        <v>212</v>
      </c>
      <c r="E98" s="75"/>
      <c r="F98" s="57">
        <v>1450</v>
      </c>
      <c r="G98" s="57"/>
      <c r="H98" s="85"/>
      <c r="I98" s="233"/>
      <c r="J98" s="94"/>
    </row>
    <row r="99" spans="1:10" s="7" customFormat="1" ht="33.75" customHeight="1">
      <c r="A99" s="51">
        <v>34</v>
      </c>
      <c r="B99" s="61" t="s">
        <v>213</v>
      </c>
      <c r="C99" s="61" t="s">
        <v>214</v>
      </c>
      <c r="D99" s="61" t="s">
        <v>212</v>
      </c>
      <c r="E99" s="276"/>
      <c r="F99" s="122">
        <v>2000</v>
      </c>
      <c r="G99" s="125"/>
      <c r="H99" s="126" t="s">
        <v>16</v>
      </c>
      <c r="I99" s="374" t="s">
        <v>211</v>
      </c>
      <c r="J99" s="120" t="s">
        <v>97</v>
      </c>
    </row>
    <row r="100" spans="1:10" s="8" customFormat="1" ht="30" customHeight="1">
      <c r="A100" s="317">
        <v>35</v>
      </c>
      <c r="B100" s="110" t="s">
        <v>215</v>
      </c>
      <c r="C100" s="110" t="s">
        <v>124</v>
      </c>
      <c r="D100" s="110" t="s">
        <v>216</v>
      </c>
      <c r="E100" s="362">
        <v>250</v>
      </c>
      <c r="F100" s="350">
        <v>40</v>
      </c>
      <c r="G100" s="349">
        <f t="shared" si="2"/>
        <v>10000</v>
      </c>
      <c r="H100" s="38">
        <f>G100</f>
        <v>10000</v>
      </c>
      <c r="I100" s="375" t="s">
        <v>217</v>
      </c>
      <c r="J100" s="110" t="s">
        <v>49</v>
      </c>
    </row>
    <row r="101" spans="1:10" s="8" customFormat="1" ht="19.5" customHeight="1">
      <c r="A101" s="328">
        <v>36</v>
      </c>
      <c r="B101" s="340" t="s">
        <v>218</v>
      </c>
      <c r="C101" s="365" t="s">
        <v>219</v>
      </c>
      <c r="D101" s="324" t="s">
        <v>35</v>
      </c>
      <c r="E101" s="325">
        <v>15</v>
      </c>
      <c r="F101" s="324">
        <v>1800</v>
      </c>
      <c r="G101" s="339">
        <f t="shared" si="2"/>
        <v>27000</v>
      </c>
      <c r="H101" s="335">
        <f>G101+G102+G103+G104+G105+G106+G107+G108+G109</f>
        <v>40027</v>
      </c>
      <c r="I101" s="376" t="s">
        <v>217</v>
      </c>
      <c r="J101" s="41" t="s">
        <v>220</v>
      </c>
    </row>
    <row r="102" spans="1:10" s="8" customFormat="1" ht="19.5" customHeight="1">
      <c r="A102" s="331"/>
      <c r="B102" s="343"/>
      <c r="C102" s="365" t="s">
        <v>221</v>
      </c>
      <c r="D102" s="324" t="s">
        <v>222</v>
      </c>
      <c r="E102" s="325">
        <v>4</v>
      </c>
      <c r="F102" s="324">
        <v>272</v>
      </c>
      <c r="G102" s="339">
        <f t="shared" si="2"/>
        <v>1088</v>
      </c>
      <c r="H102" s="337"/>
      <c r="I102" s="377"/>
      <c r="J102" s="332"/>
    </row>
    <row r="103" spans="1:10" s="8" customFormat="1" ht="19.5" customHeight="1">
      <c r="A103" s="331"/>
      <c r="B103" s="343"/>
      <c r="C103" s="365" t="s">
        <v>223</v>
      </c>
      <c r="D103" s="324" t="s">
        <v>222</v>
      </c>
      <c r="E103" s="325">
        <v>3.5</v>
      </c>
      <c r="F103" s="324">
        <v>300</v>
      </c>
      <c r="G103" s="339">
        <f t="shared" si="2"/>
        <v>1050</v>
      </c>
      <c r="H103" s="337"/>
      <c r="I103" s="377"/>
      <c r="J103" s="332"/>
    </row>
    <row r="104" spans="1:10" s="8" customFormat="1" ht="19.5" customHeight="1">
      <c r="A104" s="331"/>
      <c r="B104" s="343"/>
      <c r="C104" s="365" t="s">
        <v>224</v>
      </c>
      <c r="D104" s="324" t="s">
        <v>225</v>
      </c>
      <c r="E104" s="325">
        <v>500</v>
      </c>
      <c r="F104" s="324">
        <v>5</v>
      </c>
      <c r="G104" s="339">
        <f t="shared" si="2"/>
        <v>2500</v>
      </c>
      <c r="H104" s="337"/>
      <c r="I104" s="377"/>
      <c r="J104" s="332"/>
    </row>
    <row r="105" spans="1:10" s="8" customFormat="1" ht="19.5" customHeight="1">
      <c r="A105" s="331"/>
      <c r="B105" s="343"/>
      <c r="C105" s="365" t="s">
        <v>110</v>
      </c>
      <c r="D105" s="324" t="s">
        <v>15</v>
      </c>
      <c r="E105" s="325">
        <v>5</v>
      </c>
      <c r="F105" s="324">
        <v>1000</v>
      </c>
      <c r="G105" s="339">
        <f t="shared" si="2"/>
        <v>5000</v>
      </c>
      <c r="H105" s="337"/>
      <c r="I105" s="377"/>
      <c r="J105" s="332"/>
    </row>
    <row r="106" spans="1:10" s="8" customFormat="1" ht="19.5" customHeight="1">
      <c r="A106" s="331"/>
      <c r="B106" s="343"/>
      <c r="C106" s="365" t="s">
        <v>226</v>
      </c>
      <c r="D106" s="324" t="s">
        <v>227</v>
      </c>
      <c r="E106" s="325">
        <v>25</v>
      </c>
      <c r="F106" s="324">
        <v>10</v>
      </c>
      <c r="G106" s="339">
        <f t="shared" si="2"/>
        <v>250</v>
      </c>
      <c r="H106" s="337"/>
      <c r="I106" s="377"/>
      <c r="J106" s="332"/>
    </row>
    <row r="107" spans="1:10" s="8" customFormat="1" ht="19.5" customHeight="1">
      <c r="A107" s="331"/>
      <c r="B107" s="343"/>
      <c r="C107" s="365" t="s">
        <v>228</v>
      </c>
      <c r="D107" s="324" t="s">
        <v>212</v>
      </c>
      <c r="E107" s="325">
        <v>3</v>
      </c>
      <c r="F107" s="324">
        <v>500</v>
      </c>
      <c r="G107" s="339">
        <f t="shared" si="2"/>
        <v>1500</v>
      </c>
      <c r="H107" s="337"/>
      <c r="I107" s="377"/>
      <c r="J107" s="332"/>
    </row>
    <row r="108" spans="1:10" s="8" customFormat="1" ht="19.5" customHeight="1">
      <c r="A108" s="331"/>
      <c r="B108" s="343"/>
      <c r="C108" s="365" t="s">
        <v>229</v>
      </c>
      <c r="D108" s="324" t="s">
        <v>101</v>
      </c>
      <c r="E108" s="325">
        <v>699</v>
      </c>
      <c r="F108" s="324">
        <v>1</v>
      </c>
      <c r="G108" s="339">
        <f t="shared" si="2"/>
        <v>699</v>
      </c>
      <c r="H108" s="337"/>
      <c r="I108" s="377"/>
      <c r="J108" s="332"/>
    </row>
    <row r="109" spans="1:10" s="8" customFormat="1" ht="19.5" customHeight="1">
      <c r="A109" s="333"/>
      <c r="B109" s="366"/>
      <c r="C109" s="365" t="s">
        <v>230</v>
      </c>
      <c r="D109" s="324" t="s">
        <v>80</v>
      </c>
      <c r="E109" s="325">
        <v>94</v>
      </c>
      <c r="F109" s="324">
        <v>10</v>
      </c>
      <c r="G109" s="339">
        <f t="shared" si="2"/>
        <v>940</v>
      </c>
      <c r="H109" s="336"/>
      <c r="I109" s="378"/>
      <c r="J109" s="334"/>
    </row>
    <row r="110" spans="1:10" ht="34.5" customHeight="1">
      <c r="A110" s="367" t="s">
        <v>231</v>
      </c>
      <c r="B110" s="368"/>
      <c r="C110" s="369"/>
      <c r="D110" s="368"/>
      <c r="E110" s="370"/>
      <c r="F110" s="368"/>
      <c r="G110" s="371"/>
      <c r="H110" s="372">
        <f>SUM(H6:H109)</f>
        <v>8256419.100000001</v>
      </c>
      <c r="I110" s="379"/>
      <c r="J110" s="380"/>
    </row>
  </sheetData>
  <sheetProtection/>
  <mergeCells count="107">
    <mergeCell ref="A1:J1"/>
    <mergeCell ref="A110:G110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A101:A109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B101:B109"/>
    <mergeCell ref="C4:C5"/>
    <mergeCell ref="C54:C57"/>
    <mergeCell ref="C58:C60"/>
    <mergeCell ref="D4:D5"/>
    <mergeCell ref="E4:E5"/>
    <mergeCell ref="F4:F5"/>
    <mergeCell ref="H2:H5"/>
    <mergeCell ref="H8:H9"/>
    <mergeCell ref="H11:H16"/>
    <mergeCell ref="H17:H18"/>
    <mergeCell ref="H19:H20"/>
    <mergeCell ref="H21:H23"/>
    <mergeCell ref="H24:H27"/>
    <mergeCell ref="H30:H33"/>
    <mergeCell ref="H34:H35"/>
    <mergeCell ref="H36:H39"/>
    <mergeCell ref="H43:H47"/>
    <mergeCell ref="H48:H49"/>
    <mergeCell ref="H54:H57"/>
    <mergeCell ref="H58:H61"/>
    <mergeCell ref="H62:H74"/>
    <mergeCell ref="H75:H78"/>
    <mergeCell ref="H80:H87"/>
    <mergeCell ref="H89:H90"/>
    <mergeCell ref="H91:H94"/>
    <mergeCell ref="H97:H98"/>
    <mergeCell ref="H101:H109"/>
    <mergeCell ref="I2:I5"/>
    <mergeCell ref="I8:I9"/>
    <mergeCell ref="I17:I18"/>
    <mergeCell ref="I19:I20"/>
    <mergeCell ref="I24:I27"/>
    <mergeCell ref="I30:I31"/>
    <mergeCell ref="I32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I101:I109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6:J47"/>
    <mergeCell ref="J48:J49"/>
    <mergeCell ref="J54:J57"/>
    <mergeCell ref="J58:J61"/>
    <mergeCell ref="J62:J74"/>
    <mergeCell ref="J75:J78"/>
    <mergeCell ref="J80:J87"/>
    <mergeCell ref="J91:J94"/>
    <mergeCell ref="J97:J98"/>
    <mergeCell ref="J101:J109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="97" zoomScaleNormal="97" zoomScaleSheetLayoutView="100" workbookViewId="0" topLeftCell="A1">
      <pane xSplit="3" topLeftCell="D1" activePane="topRight" state="frozen"/>
      <selection pane="topRight" activeCell="A1" sqref="A1:K1"/>
    </sheetView>
  </sheetViews>
  <sheetFormatPr defaultColWidth="9.00390625" defaultRowHeight="14.25"/>
  <cols>
    <col min="1" max="1" width="5.125" style="9" customWidth="1"/>
    <col min="2" max="2" width="10.75390625" style="13" customWidth="1"/>
    <col min="3" max="3" width="13.625" style="11" customWidth="1"/>
    <col min="4" max="4" width="8.00390625" style="10" customWidth="1"/>
    <col min="5" max="5" width="12.00390625" style="165" customWidth="1"/>
    <col min="6" max="7" width="8.75390625" style="13" customWidth="1"/>
    <col min="8" max="8" width="14.375" style="165" customWidth="1"/>
    <col min="9" max="9" width="14.375" style="12" customWidth="1"/>
    <col min="10" max="10" width="14.375" style="13" customWidth="1"/>
    <col min="11" max="11" width="30.00390625" style="13" customWidth="1"/>
    <col min="12" max="12" width="41.50390625" style="166" customWidth="1"/>
    <col min="13" max="13" width="21.00390625" style="166" customWidth="1"/>
    <col min="14" max="16384" width="9.00390625" style="2" customWidth="1"/>
  </cols>
  <sheetData>
    <row r="1" spans="1:11" ht="63.75" customHeight="1">
      <c r="A1" s="14" t="s">
        <v>0</v>
      </c>
      <c r="B1" s="106"/>
      <c r="C1" s="14"/>
      <c r="D1" s="15"/>
      <c r="E1" s="167"/>
      <c r="F1" s="106"/>
      <c r="G1" s="106"/>
      <c r="H1" s="167"/>
      <c r="I1" s="16"/>
      <c r="J1" s="106"/>
      <c r="K1" s="106"/>
    </row>
    <row r="2" spans="1:13" ht="14.25">
      <c r="A2" s="168" t="s">
        <v>1</v>
      </c>
      <c r="B2" s="169" t="s">
        <v>232</v>
      </c>
      <c r="C2" s="170" t="s">
        <v>3</v>
      </c>
      <c r="D2" s="171"/>
      <c r="E2" s="172"/>
      <c r="F2" s="173"/>
      <c r="G2" s="173"/>
      <c r="H2" s="172"/>
      <c r="I2" s="214"/>
      <c r="J2" s="177" t="s">
        <v>5</v>
      </c>
      <c r="K2" s="169" t="s">
        <v>6</v>
      </c>
      <c r="L2" s="215" t="s">
        <v>233</v>
      </c>
      <c r="M2" s="216" t="s">
        <v>234</v>
      </c>
    </row>
    <row r="3" spans="1:13" ht="14.25">
      <c r="A3" s="174"/>
      <c r="B3" s="175"/>
      <c r="C3" s="170"/>
      <c r="D3" s="171"/>
      <c r="E3" s="172"/>
      <c r="F3" s="173"/>
      <c r="G3" s="173"/>
      <c r="H3" s="172"/>
      <c r="I3" s="217"/>
      <c r="J3" s="218"/>
      <c r="K3" s="175"/>
      <c r="L3" s="219"/>
      <c r="M3" s="220"/>
    </row>
    <row r="4" spans="1:13" ht="14.25">
      <c r="A4" s="174"/>
      <c r="B4" s="175"/>
      <c r="C4" s="170" t="s">
        <v>7</v>
      </c>
      <c r="D4" s="171" t="s">
        <v>8</v>
      </c>
      <c r="E4" s="176" t="s">
        <v>9</v>
      </c>
      <c r="F4" s="173" t="s">
        <v>10</v>
      </c>
      <c r="G4" s="177" t="s">
        <v>235</v>
      </c>
      <c r="H4" s="176" t="s">
        <v>11</v>
      </c>
      <c r="I4" s="221" t="s">
        <v>4</v>
      </c>
      <c r="J4" s="218"/>
      <c r="K4" s="175"/>
      <c r="L4" s="219"/>
      <c r="M4" s="220"/>
    </row>
    <row r="5" spans="1:13" ht="14.25">
      <c r="A5" s="178"/>
      <c r="B5" s="179"/>
      <c r="C5" s="170"/>
      <c r="D5" s="171"/>
      <c r="E5" s="176"/>
      <c r="F5" s="173"/>
      <c r="G5" s="180"/>
      <c r="H5" s="176" t="s">
        <v>12</v>
      </c>
      <c r="I5" s="222"/>
      <c r="J5" s="180"/>
      <c r="K5" s="179"/>
      <c r="L5" s="223"/>
      <c r="M5" s="224"/>
    </row>
    <row r="6" spans="1:13" s="161" customFormat="1" ht="30.75" customHeight="1">
      <c r="A6" s="181">
        <v>1</v>
      </c>
      <c r="B6" s="182" t="s">
        <v>13</v>
      </c>
      <c r="C6" s="182" t="s">
        <v>14</v>
      </c>
      <c r="D6" s="182" t="s">
        <v>15</v>
      </c>
      <c r="E6" s="183"/>
      <c r="F6" s="184">
        <v>200</v>
      </c>
      <c r="G6" s="184">
        <v>200</v>
      </c>
      <c r="H6" s="185"/>
      <c r="I6" s="225" t="s">
        <v>16</v>
      </c>
      <c r="J6" s="226" t="s">
        <v>17</v>
      </c>
      <c r="K6" s="182" t="s">
        <v>18</v>
      </c>
      <c r="L6" s="227"/>
      <c r="M6" s="227"/>
    </row>
    <row r="7" spans="1:13" s="161" customFormat="1" ht="28.5" customHeight="1">
      <c r="A7" s="181">
        <v>2</v>
      </c>
      <c r="B7" s="182" t="s">
        <v>19</v>
      </c>
      <c r="C7" s="35" t="s">
        <v>20</v>
      </c>
      <c r="D7" s="35" t="s">
        <v>15</v>
      </c>
      <c r="E7" s="183">
        <v>2.03</v>
      </c>
      <c r="F7" s="184">
        <v>50000</v>
      </c>
      <c r="G7" s="184">
        <v>50000</v>
      </c>
      <c r="H7" s="183">
        <v>101500</v>
      </c>
      <c r="I7" s="228">
        <v>101500</v>
      </c>
      <c r="J7" s="182" t="s">
        <v>21</v>
      </c>
      <c r="K7" s="182" t="s">
        <v>22</v>
      </c>
      <c r="L7" s="229" t="s">
        <v>236</v>
      </c>
      <c r="M7" s="229" t="s">
        <v>237</v>
      </c>
    </row>
    <row r="8" spans="1:13" s="161" customFormat="1" ht="30" customHeight="1">
      <c r="A8" s="186">
        <v>3</v>
      </c>
      <c r="B8" s="187" t="s">
        <v>23</v>
      </c>
      <c r="C8" s="35" t="s">
        <v>24</v>
      </c>
      <c r="D8" s="35" t="s">
        <v>25</v>
      </c>
      <c r="E8" s="183">
        <v>58</v>
      </c>
      <c r="F8" s="184">
        <v>860</v>
      </c>
      <c r="G8" s="184">
        <v>860</v>
      </c>
      <c r="H8" s="183">
        <v>49880</v>
      </c>
      <c r="I8" s="230">
        <v>116000</v>
      </c>
      <c r="J8" s="187" t="s">
        <v>26</v>
      </c>
      <c r="K8" s="187" t="s">
        <v>27</v>
      </c>
      <c r="L8" s="231" t="s">
        <v>238</v>
      </c>
      <c r="M8" s="231" t="s">
        <v>239</v>
      </c>
    </row>
    <row r="9" spans="1:13" s="161" customFormat="1" ht="27" customHeight="1">
      <c r="A9" s="188"/>
      <c r="B9" s="189"/>
      <c r="C9" s="35" t="s">
        <v>28</v>
      </c>
      <c r="D9" s="35" t="s">
        <v>25</v>
      </c>
      <c r="E9" s="183">
        <v>58</v>
      </c>
      <c r="F9" s="184">
        <v>1140</v>
      </c>
      <c r="G9" s="184">
        <v>1140</v>
      </c>
      <c r="H9" s="183">
        <v>66120</v>
      </c>
      <c r="I9" s="232"/>
      <c r="J9" s="189"/>
      <c r="K9" s="189"/>
      <c r="L9" s="233"/>
      <c r="M9" s="233"/>
    </row>
    <row r="10" spans="1:13" s="161" customFormat="1" ht="28.5" customHeight="1">
      <c r="A10" s="181">
        <v>4</v>
      </c>
      <c r="B10" s="182" t="s">
        <v>29</v>
      </c>
      <c r="C10" s="35" t="s">
        <v>30</v>
      </c>
      <c r="D10" s="190" t="s">
        <v>31</v>
      </c>
      <c r="E10" s="183">
        <v>125</v>
      </c>
      <c r="F10" s="184">
        <v>200</v>
      </c>
      <c r="G10" s="191">
        <v>2400</v>
      </c>
      <c r="H10" s="183">
        <v>25000</v>
      </c>
      <c r="I10" s="234">
        <v>25000</v>
      </c>
      <c r="J10" s="182" t="s">
        <v>32</v>
      </c>
      <c r="K10" s="182" t="s">
        <v>22</v>
      </c>
      <c r="L10" s="229" t="s">
        <v>240</v>
      </c>
      <c r="M10" s="229" t="s">
        <v>241</v>
      </c>
    </row>
    <row r="11" spans="1:13" s="161" customFormat="1" ht="51" customHeight="1">
      <c r="A11" s="192">
        <v>5</v>
      </c>
      <c r="B11" s="193" t="s">
        <v>33</v>
      </c>
      <c r="C11" s="182" t="s">
        <v>34</v>
      </c>
      <c r="D11" s="182" t="s">
        <v>35</v>
      </c>
      <c r="E11" s="183">
        <v>13</v>
      </c>
      <c r="F11" s="184">
        <v>3000</v>
      </c>
      <c r="G11" s="184">
        <v>3000</v>
      </c>
      <c r="H11" s="183">
        <v>39000</v>
      </c>
      <c r="I11" s="230">
        <f>SUM(H11:H16)</f>
        <v>303120</v>
      </c>
      <c r="J11" s="182" t="s">
        <v>36</v>
      </c>
      <c r="K11" s="182" t="s">
        <v>37</v>
      </c>
      <c r="L11" s="229" t="s">
        <v>242</v>
      </c>
      <c r="M11" s="229" t="s">
        <v>243</v>
      </c>
    </row>
    <row r="12" spans="1:13" s="161" customFormat="1" ht="33" customHeight="1">
      <c r="A12" s="194"/>
      <c r="B12" s="193"/>
      <c r="C12" s="35" t="s">
        <v>38</v>
      </c>
      <c r="D12" s="35" t="s">
        <v>39</v>
      </c>
      <c r="E12" s="183">
        <v>19.8</v>
      </c>
      <c r="F12" s="184">
        <v>10000</v>
      </c>
      <c r="G12" s="184">
        <v>10000</v>
      </c>
      <c r="H12" s="46">
        <v>198000</v>
      </c>
      <c r="I12" s="235"/>
      <c r="J12" s="182" t="s">
        <v>32</v>
      </c>
      <c r="K12" s="182" t="s">
        <v>40</v>
      </c>
      <c r="L12" s="229" t="s">
        <v>242</v>
      </c>
      <c r="M12" s="229" t="s">
        <v>244</v>
      </c>
    </row>
    <row r="13" spans="1:13" s="161" customFormat="1" ht="24" customHeight="1">
      <c r="A13" s="53"/>
      <c r="B13" s="51"/>
      <c r="C13" s="45" t="s">
        <v>41</v>
      </c>
      <c r="D13" s="45" t="s">
        <v>35</v>
      </c>
      <c r="E13" s="46">
        <v>22.8</v>
      </c>
      <c r="F13" s="47">
        <v>600</v>
      </c>
      <c r="G13" s="47">
        <v>600</v>
      </c>
      <c r="H13" s="46">
        <v>13680</v>
      </c>
      <c r="I13" s="236"/>
      <c r="J13" s="45" t="s">
        <v>42</v>
      </c>
      <c r="K13" s="45" t="s">
        <v>43</v>
      </c>
      <c r="L13" s="229" t="s">
        <v>242</v>
      </c>
      <c r="M13" s="229" t="s">
        <v>245</v>
      </c>
    </row>
    <row r="14" spans="1:13" s="161" customFormat="1" ht="30" customHeight="1">
      <c r="A14" s="53"/>
      <c r="B14" s="51"/>
      <c r="C14" s="45" t="s">
        <v>41</v>
      </c>
      <c r="D14" s="45" t="s">
        <v>35</v>
      </c>
      <c r="E14" s="46">
        <v>22.8</v>
      </c>
      <c r="F14" s="47">
        <v>980</v>
      </c>
      <c r="G14" s="47">
        <v>980</v>
      </c>
      <c r="H14" s="46">
        <v>22344</v>
      </c>
      <c r="I14" s="236"/>
      <c r="J14" s="45" t="s">
        <v>44</v>
      </c>
      <c r="K14" s="45" t="s">
        <v>45</v>
      </c>
      <c r="L14" s="229" t="s">
        <v>246</v>
      </c>
      <c r="M14" s="231" t="s">
        <v>247</v>
      </c>
    </row>
    <row r="15" spans="1:13" s="161" customFormat="1" ht="25.5" customHeight="1">
      <c r="A15" s="53"/>
      <c r="B15" s="51"/>
      <c r="C15" s="55" t="s">
        <v>41</v>
      </c>
      <c r="D15" s="55" t="s">
        <v>35</v>
      </c>
      <c r="E15" s="56">
        <v>22.8</v>
      </c>
      <c r="F15" s="57">
        <v>1120</v>
      </c>
      <c r="G15" s="57">
        <v>1120</v>
      </c>
      <c r="H15" s="56">
        <f>E15*F15</f>
        <v>25536</v>
      </c>
      <c r="I15" s="236"/>
      <c r="J15" s="55" t="s">
        <v>46</v>
      </c>
      <c r="K15" s="55" t="s">
        <v>47</v>
      </c>
      <c r="L15" s="229" t="s">
        <v>246</v>
      </c>
      <c r="M15" s="233"/>
    </row>
    <row r="16" spans="1:13" s="161" customFormat="1" ht="25.5" customHeight="1">
      <c r="A16" s="53"/>
      <c r="B16" s="51"/>
      <c r="C16" s="55" t="s">
        <v>41</v>
      </c>
      <c r="D16" s="55" t="s">
        <v>35</v>
      </c>
      <c r="E16" s="56">
        <v>22.8</v>
      </c>
      <c r="F16" s="58">
        <v>200</v>
      </c>
      <c r="G16" s="58">
        <v>200</v>
      </c>
      <c r="H16" s="59">
        <f>E16*F16</f>
        <v>4560</v>
      </c>
      <c r="I16" s="236"/>
      <c r="J16" s="68" t="s">
        <v>48</v>
      </c>
      <c r="K16" s="68" t="s">
        <v>248</v>
      </c>
      <c r="L16" s="231" t="s">
        <v>249</v>
      </c>
      <c r="M16" s="237" t="s">
        <v>250</v>
      </c>
    </row>
    <row r="17" spans="1:13" s="161" customFormat="1" ht="27" customHeight="1">
      <c r="A17" s="50">
        <v>6</v>
      </c>
      <c r="B17" s="195" t="s">
        <v>50</v>
      </c>
      <c r="C17" s="45" t="s">
        <v>20</v>
      </c>
      <c r="D17" s="45" t="s">
        <v>51</v>
      </c>
      <c r="E17" s="46">
        <v>3</v>
      </c>
      <c r="F17" s="47">
        <v>10000</v>
      </c>
      <c r="G17" s="47">
        <v>10000</v>
      </c>
      <c r="H17" s="46">
        <v>30000</v>
      </c>
      <c r="I17" s="60">
        <v>180000</v>
      </c>
      <c r="J17" s="68" t="s">
        <v>42</v>
      </c>
      <c r="K17" s="68" t="s">
        <v>22</v>
      </c>
      <c r="L17" s="231" t="s">
        <v>251</v>
      </c>
      <c r="M17" s="231" t="s">
        <v>252</v>
      </c>
    </row>
    <row r="18" spans="1:13" s="161" customFormat="1" ht="37.5" customHeight="1">
      <c r="A18" s="53"/>
      <c r="B18" s="196"/>
      <c r="C18" s="45" t="s">
        <v>52</v>
      </c>
      <c r="D18" s="45" t="s">
        <v>51</v>
      </c>
      <c r="E18" s="46">
        <v>15</v>
      </c>
      <c r="F18" s="47">
        <v>10000</v>
      </c>
      <c r="G18" s="47">
        <v>10000</v>
      </c>
      <c r="H18" s="46">
        <v>150000</v>
      </c>
      <c r="I18" s="48"/>
      <c r="J18" s="44"/>
      <c r="K18" s="44"/>
      <c r="L18" s="233"/>
      <c r="M18" s="233"/>
    </row>
    <row r="19" spans="1:13" s="161" customFormat="1" ht="37.5" customHeight="1">
      <c r="A19" s="53"/>
      <c r="B19" s="196"/>
      <c r="C19" s="61" t="s">
        <v>53</v>
      </c>
      <c r="D19" s="61" t="s">
        <v>54</v>
      </c>
      <c r="E19" s="62">
        <v>1.2</v>
      </c>
      <c r="F19" s="63">
        <v>500000</v>
      </c>
      <c r="G19" s="63">
        <v>500000</v>
      </c>
      <c r="H19" s="62">
        <f>E19*F19</f>
        <v>600000</v>
      </c>
      <c r="I19" s="93">
        <f>H19+H20</f>
        <v>750000</v>
      </c>
      <c r="J19" s="68" t="s">
        <v>55</v>
      </c>
      <c r="K19" s="68" t="s">
        <v>22</v>
      </c>
      <c r="L19" s="77" t="s">
        <v>253</v>
      </c>
      <c r="M19" s="237" t="s">
        <v>254</v>
      </c>
    </row>
    <row r="20" spans="1:13" s="161" customFormat="1" ht="37.5" customHeight="1">
      <c r="A20" s="65"/>
      <c r="B20" s="196"/>
      <c r="C20" s="61" t="s">
        <v>56</v>
      </c>
      <c r="D20" s="61" t="s">
        <v>54</v>
      </c>
      <c r="E20" s="62">
        <v>15</v>
      </c>
      <c r="F20" s="63">
        <v>10000</v>
      </c>
      <c r="G20" s="63">
        <v>10000</v>
      </c>
      <c r="H20" s="62">
        <f>E20*F20</f>
        <v>150000</v>
      </c>
      <c r="I20" s="86"/>
      <c r="J20" s="84"/>
      <c r="K20" s="84"/>
      <c r="L20" s="83"/>
      <c r="M20" s="238"/>
    </row>
    <row r="21" spans="1:13" s="161" customFormat="1" ht="30" customHeight="1">
      <c r="A21" s="67">
        <v>7</v>
      </c>
      <c r="B21" s="68" t="s">
        <v>57</v>
      </c>
      <c r="C21" s="45" t="s">
        <v>58</v>
      </c>
      <c r="D21" s="45" t="s">
        <v>15</v>
      </c>
      <c r="E21" s="46">
        <v>6.25</v>
      </c>
      <c r="F21" s="47">
        <v>4000</v>
      </c>
      <c r="G21" s="47">
        <v>4000</v>
      </c>
      <c r="H21" s="46">
        <v>25000</v>
      </c>
      <c r="I21" s="60">
        <f>H21+H22+H23</f>
        <v>43750</v>
      </c>
      <c r="J21" s="45" t="s">
        <v>44</v>
      </c>
      <c r="K21" s="45" t="s">
        <v>59</v>
      </c>
      <c r="L21" s="231" t="s">
        <v>255</v>
      </c>
      <c r="M21" s="229" t="s">
        <v>256</v>
      </c>
    </row>
    <row r="22" spans="1:13" s="161" customFormat="1" ht="30" customHeight="1">
      <c r="A22" s="69"/>
      <c r="B22" s="70"/>
      <c r="C22" s="45" t="s">
        <v>58</v>
      </c>
      <c r="D22" s="45" t="s">
        <v>15</v>
      </c>
      <c r="E22" s="46">
        <v>6.25</v>
      </c>
      <c r="F22" s="47">
        <v>1000</v>
      </c>
      <c r="G22" s="47">
        <v>1000</v>
      </c>
      <c r="H22" s="46">
        <v>6250</v>
      </c>
      <c r="I22" s="81"/>
      <c r="J22" s="68" t="s">
        <v>60</v>
      </c>
      <c r="K22" s="68" t="s">
        <v>61</v>
      </c>
      <c r="L22" s="239"/>
      <c r="M22" s="229" t="s">
        <v>257</v>
      </c>
    </row>
    <row r="23" spans="1:13" s="161" customFormat="1" ht="30" customHeight="1">
      <c r="A23" s="69"/>
      <c r="B23" s="70"/>
      <c r="C23" s="45" t="s">
        <v>58</v>
      </c>
      <c r="D23" s="45" t="s">
        <v>15</v>
      </c>
      <c r="E23" s="46">
        <v>6.25</v>
      </c>
      <c r="F23" s="47">
        <v>2000</v>
      </c>
      <c r="G23" s="47">
        <v>2000</v>
      </c>
      <c r="H23" s="46">
        <f>E23*F23</f>
        <v>12500</v>
      </c>
      <c r="I23" s="81"/>
      <c r="J23" s="68" t="s">
        <v>62</v>
      </c>
      <c r="K23" s="68" t="s">
        <v>63</v>
      </c>
      <c r="L23" s="233"/>
      <c r="M23" s="229" t="s">
        <v>258</v>
      </c>
    </row>
    <row r="24" spans="1:13" s="161" customFormat="1" ht="34.5" customHeight="1">
      <c r="A24" s="67">
        <v>8</v>
      </c>
      <c r="B24" s="68" t="s">
        <v>64</v>
      </c>
      <c r="C24" s="45" t="s">
        <v>65</v>
      </c>
      <c r="D24" s="197" t="s">
        <v>66</v>
      </c>
      <c r="E24" s="46">
        <v>4992</v>
      </c>
      <c r="F24" s="47">
        <v>120</v>
      </c>
      <c r="G24" s="198">
        <v>46080</v>
      </c>
      <c r="H24" s="46">
        <v>599040</v>
      </c>
      <c r="I24" s="240">
        <f>SUM(H24:H27)</f>
        <v>905070</v>
      </c>
      <c r="J24" s="68" t="s">
        <v>44</v>
      </c>
      <c r="K24" s="68" t="s">
        <v>67</v>
      </c>
      <c r="L24" s="231" t="s">
        <v>259</v>
      </c>
      <c r="M24" s="231" t="s">
        <v>260</v>
      </c>
    </row>
    <row r="25" spans="1:13" s="161" customFormat="1" ht="33" customHeight="1">
      <c r="A25" s="69"/>
      <c r="B25" s="70"/>
      <c r="C25" s="45" t="s">
        <v>68</v>
      </c>
      <c r="D25" s="197" t="s">
        <v>66</v>
      </c>
      <c r="E25" s="46">
        <v>6432</v>
      </c>
      <c r="F25" s="47">
        <v>47</v>
      </c>
      <c r="G25" s="198">
        <v>1128</v>
      </c>
      <c r="H25" s="46">
        <v>302304</v>
      </c>
      <c r="I25" s="236"/>
      <c r="J25" s="70"/>
      <c r="K25" s="70"/>
      <c r="L25" s="239"/>
      <c r="M25" s="239"/>
    </row>
    <row r="26" spans="1:13" s="161" customFormat="1" ht="36" customHeight="1">
      <c r="A26" s="69"/>
      <c r="B26" s="70"/>
      <c r="C26" s="45" t="s">
        <v>69</v>
      </c>
      <c r="D26" s="197" t="s">
        <v>66</v>
      </c>
      <c r="E26" s="46">
        <v>3600</v>
      </c>
      <c r="F26" s="47">
        <v>1</v>
      </c>
      <c r="G26" s="198">
        <v>200</v>
      </c>
      <c r="H26" s="46">
        <v>3600</v>
      </c>
      <c r="I26" s="236"/>
      <c r="J26" s="70"/>
      <c r="K26" s="70"/>
      <c r="L26" s="239"/>
      <c r="M26" s="239"/>
    </row>
    <row r="27" spans="1:13" s="161" customFormat="1" ht="30.75" customHeight="1">
      <c r="A27" s="43"/>
      <c r="B27" s="44"/>
      <c r="C27" s="45" t="s">
        <v>69</v>
      </c>
      <c r="D27" s="45" t="s">
        <v>39</v>
      </c>
      <c r="E27" s="46">
        <v>18</v>
      </c>
      <c r="F27" s="47">
        <v>7</v>
      </c>
      <c r="G27" s="47">
        <v>7</v>
      </c>
      <c r="H27" s="46">
        <v>126</v>
      </c>
      <c r="I27" s="241"/>
      <c r="J27" s="44"/>
      <c r="K27" s="44"/>
      <c r="L27" s="233"/>
      <c r="M27" s="233"/>
    </row>
    <row r="28" spans="1:13" s="161" customFormat="1" ht="30" customHeight="1">
      <c r="A28" s="74">
        <v>9</v>
      </c>
      <c r="B28" s="55" t="s">
        <v>70</v>
      </c>
      <c r="C28" s="55" t="s">
        <v>71</v>
      </c>
      <c r="D28" s="55" t="s">
        <v>72</v>
      </c>
      <c r="E28" s="75">
        <v>37.25</v>
      </c>
      <c r="F28" s="55">
        <v>80</v>
      </c>
      <c r="G28" s="55">
        <v>80</v>
      </c>
      <c r="H28" s="75">
        <f aca="true" t="shared" si="0" ref="H28:H35">E28*F28</f>
        <v>2980</v>
      </c>
      <c r="I28" s="242">
        <v>2980</v>
      </c>
      <c r="J28" s="55" t="s">
        <v>46</v>
      </c>
      <c r="K28" s="55" t="s">
        <v>73</v>
      </c>
      <c r="L28" s="74" t="s">
        <v>261</v>
      </c>
      <c r="M28" s="229" t="s">
        <v>262</v>
      </c>
    </row>
    <row r="29" spans="1:13" s="161" customFormat="1" ht="39.75" customHeight="1">
      <c r="A29" s="74">
        <v>10</v>
      </c>
      <c r="B29" s="55" t="s">
        <v>74</v>
      </c>
      <c r="C29" s="55" t="s">
        <v>75</v>
      </c>
      <c r="D29" s="55" t="s">
        <v>76</v>
      </c>
      <c r="E29" s="56">
        <v>9.9</v>
      </c>
      <c r="F29" s="57">
        <v>9000</v>
      </c>
      <c r="G29" s="57">
        <v>9000</v>
      </c>
      <c r="H29" s="56">
        <f t="shared" si="0"/>
        <v>89100</v>
      </c>
      <c r="I29" s="243">
        <v>89100</v>
      </c>
      <c r="J29" s="55" t="s">
        <v>46</v>
      </c>
      <c r="K29" s="55" t="s">
        <v>77</v>
      </c>
      <c r="L29" s="229" t="s">
        <v>263</v>
      </c>
      <c r="M29" s="229" t="s">
        <v>264</v>
      </c>
    </row>
    <row r="30" spans="1:13" s="161" customFormat="1" ht="30" customHeight="1">
      <c r="A30" s="77">
        <v>11</v>
      </c>
      <c r="B30" s="68" t="s">
        <v>78</v>
      </c>
      <c r="C30" s="78" t="s">
        <v>79</v>
      </c>
      <c r="D30" s="78" t="s">
        <v>80</v>
      </c>
      <c r="E30" s="59">
        <v>13</v>
      </c>
      <c r="F30" s="58">
        <v>6500</v>
      </c>
      <c r="G30" s="58">
        <v>6500</v>
      </c>
      <c r="H30" s="59">
        <v>84500</v>
      </c>
      <c r="I30" s="240">
        <f>SUM(H30:H33)</f>
        <v>160500</v>
      </c>
      <c r="J30" s="68" t="s">
        <v>46</v>
      </c>
      <c r="K30" s="68" t="s">
        <v>81</v>
      </c>
      <c r="L30" s="231" t="s">
        <v>265</v>
      </c>
      <c r="M30" s="231" t="s">
        <v>266</v>
      </c>
    </row>
    <row r="31" spans="1:13" s="161" customFormat="1" ht="30" customHeight="1">
      <c r="A31" s="79"/>
      <c r="B31" s="80"/>
      <c r="C31" s="78" t="s">
        <v>82</v>
      </c>
      <c r="D31" s="78" t="s">
        <v>39</v>
      </c>
      <c r="E31" s="59">
        <v>15.8</v>
      </c>
      <c r="F31" s="58">
        <v>3500</v>
      </c>
      <c r="G31" s="58">
        <v>3500</v>
      </c>
      <c r="H31" s="59">
        <v>55300</v>
      </c>
      <c r="I31" s="236"/>
      <c r="J31" s="44"/>
      <c r="K31" s="84"/>
      <c r="L31" s="239"/>
      <c r="M31" s="233"/>
    </row>
    <row r="32" spans="1:13" s="161" customFormat="1" ht="30" customHeight="1">
      <c r="A32" s="79"/>
      <c r="B32" s="80"/>
      <c r="C32" s="78" t="s">
        <v>83</v>
      </c>
      <c r="D32" s="78" t="s">
        <v>84</v>
      </c>
      <c r="E32" s="82">
        <v>15.8</v>
      </c>
      <c r="F32" s="58">
        <v>500</v>
      </c>
      <c r="G32" s="58">
        <v>500</v>
      </c>
      <c r="H32" s="82">
        <f t="shared" si="0"/>
        <v>7900</v>
      </c>
      <c r="I32" s="236"/>
      <c r="J32" s="80" t="s">
        <v>85</v>
      </c>
      <c r="K32" s="80" t="s">
        <v>73</v>
      </c>
      <c r="L32" s="239"/>
      <c r="M32" s="231" t="s">
        <v>262</v>
      </c>
    </row>
    <row r="33" spans="1:13" s="161" customFormat="1" ht="30" customHeight="1">
      <c r="A33" s="83"/>
      <c r="B33" s="84"/>
      <c r="C33" s="78" t="s">
        <v>86</v>
      </c>
      <c r="D33" s="78" t="s">
        <v>87</v>
      </c>
      <c r="E33" s="82">
        <v>12.8</v>
      </c>
      <c r="F33" s="58">
        <v>1000</v>
      </c>
      <c r="G33" s="58">
        <v>1000</v>
      </c>
      <c r="H33" s="82">
        <f t="shared" si="0"/>
        <v>12800</v>
      </c>
      <c r="I33" s="241"/>
      <c r="J33" s="84"/>
      <c r="K33" s="84"/>
      <c r="L33" s="233"/>
      <c r="M33" s="233"/>
    </row>
    <row r="34" spans="1:13" s="161" customFormat="1" ht="24.75" customHeight="1">
      <c r="A34" s="77">
        <v>12</v>
      </c>
      <c r="B34" s="68" t="s">
        <v>88</v>
      </c>
      <c r="C34" s="78" t="s">
        <v>89</v>
      </c>
      <c r="D34" s="78" t="s">
        <v>66</v>
      </c>
      <c r="E34" s="82">
        <v>50</v>
      </c>
      <c r="F34" s="78">
        <v>200</v>
      </c>
      <c r="G34" s="78">
        <v>200</v>
      </c>
      <c r="H34" s="199">
        <f t="shared" si="0"/>
        <v>10000</v>
      </c>
      <c r="I34" s="64">
        <f>SUM(H34:H35)</f>
        <v>10135</v>
      </c>
      <c r="J34" s="68" t="s">
        <v>90</v>
      </c>
      <c r="K34" s="68" t="s">
        <v>22</v>
      </c>
      <c r="L34" s="231" t="s">
        <v>267</v>
      </c>
      <c r="M34" s="231" t="s">
        <v>268</v>
      </c>
    </row>
    <row r="35" spans="1:13" s="161" customFormat="1" ht="24.75" customHeight="1">
      <c r="A35" s="83"/>
      <c r="B35" s="84"/>
      <c r="C35" s="78" t="s">
        <v>91</v>
      </c>
      <c r="D35" s="78" t="s">
        <v>92</v>
      </c>
      <c r="E35" s="82">
        <v>9</v>
      </c>
      <c r="F35" s="78">
        <v>15</v>
      </c>
      <c r="G35" s="78">
        <v>15</v>
      </c>
      <c r="H35" s="200">
        <f t="shared" si="0"/>
        <v>135</v>
      </c>
      <c r="I35" s="66"/>
      <c r="J35" s="84"/>
      <c r="K35" s="84"/>
      <c r="L35" s="233"/>
      <c r="M35" s="233"/>
    </row>
    <row r="36" spans="1:13" s="161" customFormat="1" ht="24.75" customHeight="1">
      <c r="A36" s="79">
        <v>13</v>
      </c>
      <c r="B36" s="80" t="s">
        <v>93</v>
      </c>
      <c r="C36" s="78" t="s">
        <v>94</v>
      </c>
      <c r="D36" s="78" t="s">
        <v>95</v>
      </c>
      <c r="E36" s="82">
        <v>0.7</v>
      </c>
      <c r="F36" s="78">
        <v>2000</v>
      </c>
      <c r="G36" s="78">
        <v>2000</v>
      </c>
      <c r="H36" s="199">
        <v>1400</v>
      </c>
      <c r="I36" s="85">
        <f>H36+H37+H38+H39</f>
        <v>5660</v>
      </c>
      <c r="J36" s="80" t="s">
        <v>96</v>
      </c>
      <c r="K36" s="80" t="s">
        <v>97</v>
      </c>
      <c r="L36" s="231" t="s">
        <v>269</v>
      </c>
      <c r="M36" s="231" t="s">
        <v>270</v>
      </c>
    </row>
    <row r="37" spans="1:13" s="161" customFormat="1" ht="24.75" customHeight="1">
      <c r="A37" s="79"/>
      <c r="B37" s="80"/>
      <c r="C37" s="78" t="s">
        <v>98</v>
      </c>
      <c r="D37" s="78" t="s">
        <v>15</v>
      </c>
      <c r="E37" s="82">
        <v>2</v>
      </c>
      <c r="F37" s="78">
        <v>900</v>
      </c>
      <c r="G37" s="78">
        <v>900</v>
      </c>
      <c r="H37" s="199">
        <v>1800</v>
      </c>
      <c r="I37" s="85"/>
      <c r="J37" s="80"/>
      <c r="K37" s="80"/>
      <c r="L37" s="239"/>
      <c r="M37" s="239"/>
    </row>
    <row r="38" spans="1:13" s="161" customFormat="1" ht="24.75" customHeight="1">
      <c r="A38" s="79"/>
      <c r="B38" s="80"/>
      <c r="C38" s="78" t="s">
        <v>99</v>
      </c>
      <c r="D38" s="78" t="s">
        <v>66</v>
      </c>
      <c r="E38" s="82">
        <v>8</v>
      </c>
      <c r="F38" s="78">
        <v>70</v>
      </c>
      <c r="G38" s="78">
        <v>70</v>
      </c>
      <c r="H38" s="199">
        <v>560</v>
      </c>
      <c r="I38" s="85"/>
      <c r="J38" s="80"/>
      <c r="K38" s="80"/>
      <c r="L38" s="239"/>
      <c r="M38" s="239"/>
    </row>
    <row r="39" spans="1:13" s="161" customFormat="1" ht="24.75" customHeight="1">
      <c r="A39" s="83"/>
      <c r="B39" s="84"/>
      <c r="C39" s="78" t="s">
        <v>100</v>
      </c>
      <c r="D39" s="78" t="s">
        <v>101</v>
      </c>
      <c r="E39" s="82">
        <v>950</v>
      </c>
      <c r="F39" s="78">
        <v>2</v>
      </c>
      <c r="G39" s="78">
        <v>2</v>
      </c>
      <c r="H39" s="199">
        <v>1900</v>
      </c>
      <c r="I39" s="66"/>
      <c r="J39" s="84"/>
      <c r="K39" s="84"/>
      <c r="L39" s="233"/>
      <c r="M39" s="233"/>
    </row>
    <row r="40" spans="1:13" s="161" customFormat="1" ht="27.75" customHeight="1">
      <c r="A40" s="83">
        <v>14</v>
      </c>
      <c r="B40" s="84" t="s">
        <v>102</v>
      </c>
      <c r="C40" s="78" t="s">
        <v>103</v>
      </c>
      <c r="D40" s="201" t="s">
        <v>66</v>
      </c>
      <c r="E40" s="82">
        <v>75</v>
      </c>
      <c r="F40" s="78">
        <v>200</v>
      </c>
      <c r="G40" s="201">
        <v>3000</v>
      </c>
      <c r="H40" s="82">
        <v>15000</v>
      </c>
      <c r="I40" s="244">
        <v>15000</v>
      </c>
      <c r="J40" s="84" t="s">
        <v>104</v>
      </c>
      <c r="K40" s="84" t="s">
        <v>105</v>
      </c>
      <c r="L40" s="229" t="s">
        <v>271</v>
      </c>
      <c r="M40" s="229" t="s">
        <v>272</v>
      </c>
    </row>
    <row r="41" spans="1:13" s="161" customFormat="1" ht="27.75" customHeight="1">
      <c r="A41" s="83">
        <v>15</v>
      </c>
      <c r="B41" s="84" t="s">
        <v>106</v>
      </c>
      <c r="C41" s="78" t="s">
        <v>107</v>
      </c>
      <c r="D41" s="78" t="s">
        <v>95</v>
      </c>
      <c r="E41" s="82">
        <v>20</v>
      </c>
      <c r="F41" s="78">
        <v>80</v>
      </c>
      <c r="G41" s="78">
        <v>80</v>
      </c>
      <c r="H41" s="199">
        <v>1600</v>
      </c>
      <c r="I41" s="66">
        <v>1600</v>
      </c>
      <c r="J41" s="84" t="s">
        <v>104</v>
      </c>
      <c r="K41" s="84" t="s">
        <v>108</v>
      </c>
      <c r="L41" s="229" t="s">
        <v>273</v>
      </c>
      <c r="M41" s="229" t="s">
        <v>274</v>
      </c>
    </row>
    <row r="42" spans="1:13" s="161" customFormat="1" ht="27.75" customHeight="1">
      <c r="A42" s="51">
        <v>16</v>
      </c>
      <c r="B42" s="84" t="s">
        <v>109</v>
      </c>
      <c r="C42" s="78" t="s">
        <v>110</v>
      </c>
      <c r="D42" s="78" t="s">
        <v>15</v>
      </c>
      <c r="E42" s="82">
        <v>2.5</v>
      </c>
      <c r="F42" s="78">
        <v>49900</v>
      </c>
      <c r="G42" s="78">
        <v>49900</v>
      </c>
      <c r="H42" s="199">
        <v>124750</v>
      </c>
      <c r="I42" s="66">
        <v>124750</v>
      </c>
      <c r="J42" s="84" t="s">
        <v>111</v>
      </c>
      <c r="K42" s="84" t="s">
        <v>22</v>
      </c>
      <c r="L42" s="229" t="s">
        <v>275</v>
      </c>
      <c r="M42" s="229" t="s">
        <v>276</v>
      </c>
    </row>
    <row r="43" spans="1:13" s="161" customFormat="1" ht="30" customHeight="1">
      <c r="A43" s="79">
        <v>17</v>
      </c>
      <c r="B43" s="80" t="s">
        <v>112</v>
      </c>
      <c r="C43" s="78" t="s">
        <v>113</v>
      </c>
      <c r="D43" s="78" t="s">
        <v>114</v>
      </c>
      <c r="E43" s="82">
        <v>66800</v>
      </c>
      <c r="F43" s="78">
        <v>2</v>
      </c>
      <c r="G43" s="78">
        <v>2</v>
      </c>
      <c r="H43" s="202">
        <v>133600</v>
      </c>
      <c r="I43" s="85">
        <f>H43+H44+H45+H46+H47</f>
        <v>310320</v>
      </c>
      <c r="J43" s="80" t="s">
        <v>111</v>
      </c>
      <c r="K43" s="84" t="s">
        <v>115</v>
      </c>
      <c r="L43" s="231" t="s">
        <v>277</v>
      </c>
      <c r="M43" s="231" t="s">
        <v>278</v>
      </c>
    </row>
    <row r="44" spans="1:13" s="161" customFormat="1" ht="30" customHeight="1">
      <c r="A44" s="79"/>
      <c r="B44" s="80"/>
      <c r="C44" s="78" t="s">
        <v>116</v>
      </c>
      <c r="D44" s="78" t="s">
        <v>114</v>
      </c>
      <c r="E44" s="82">
        <v>66800</v>
      </c>
      <c r="F44" s="78">
        <v>1</v>
      </c>
      <c r="G44" s="78">
        <v>1</v>
      </c>
      <c r="H44" s="202">
        <v>66800</v>
      </c>
      <c r="I44" s="85"/>
      <c r="J44" s="80"/>
      <c r="K44" s="84" t="s">
        <v>43</v>
      </c>
      <c r="L44" s="239"/>
      <c r="M44" s="239"/>
    </row>
    <row r="45" spans="1:13" s="161" customFormat="1" ht="30" customHeight="1">
      <c r="A45" s="79"/>
      <c r="B45" s="80"/>
      <c r="C45" s="78" t="s">
        <v>117</v>
      </c>
      <c r="D45" s="78" t="s">
        <v>114</v>
      </c>
      <c r="E45" s="82">
        <v>55920</v>
      </c>
      <c r="F45" s="78">
        <v>1</v>
      </c>
      <c r="G45" s="78">
        <v>1</v>
      </c>
      <c r="H45" s="202">
        <v>55920</v>
      </c>
      <c r="I45" s="85"/>
      <c r="J45" s="80"/>
      <c r="K45" s="84" t="s">
        <v>118</v>
      </c>
      <c r="L45" s="239"/>
      <c r="M45" s="233"/>
    </row>
    <row r="46" spans="1:13" s="161" customFormat="1" ht="30" customHeight="1">
      <c r="A46" s="79"/>
      <c r="B46" s="80"/>
      <c r="C46" s="78" t="s">
        <v>119</v>
      </c>
      <c r="D46" s="78" t="s">
        <v>15</v>
      </c>
      <c r="E46" s="82">
        <v>8</v>
      </c>
      <c r="F46" s="78">
        <v>3000</v>
      </c>
      <c r="G46" s="78">
        <v>3000</v>
      </c>
      <c r="H46" s="199">
        <v>24000</v>
      </c>
      <c r="I46" s="85"/>
      <c r="J46" s="80"/>
      <c r="K46" s="80" t="s">
        <v>22</v>
      </c>
      <c r="L46" s="239"/>
      <c r="M46" s="231" t="s">
        <v>279</v>
      </c>
    </row>
    <row r="47" spans="1:13" s="161" customFormat="1" ht="19.5" customHeight="1">
      <c r="A47" s="83"/>
      <c r="B47" s="84"/>
      <c r="C47" s="78" t="s">
        <v>120</v>
      </c>
      <c r="D47" s="78" t="s">
        <v>15</v>
      </c>
      <c r="E47" s="82">
        <v>3</v>
      </c>
      <c r="F47" s="78">
        <v>10000</v>
      </c>
      <c r="G47" s="78">
        <v>10000</v>
      </c>
      <c r="H47" s="199">
        <v>30000</v>
      </c>
      <c r="I47" s="66"/>
      <c r="J47" s="84"/>
      <c r="K47" s="84"/>
      <c r="L47" s="233"/>
      <c r="M47" s="233"/>
    </row>
    <row r="48" spans="1:13" s="161" customFormat="1" ht="19.5" customHeight="1">
      <c r="A48" s="79">
        <v>18</v>
      </c>
      <c r="B48" s="80" t="s">
        <v>121</v>
      </c>
      <c r="C48" s="78" t="s">
        <v>122</v>
      </c>
      <c r="D48" s="78" t="s">
        <v>15</v>
      </c>
      <c r="E48" s="82"/>
      <c r="F48" s="78">
        <v>400</v>
      </c>
      <c r="G48" s="78">
        <v>400</v>
      </c>
      <c r="H48" s="64"/>
      <c r="I48" s="85" t="s">
        <v>16</v>
      </c>
      <c r="J48" s="80" t="s">
        <v>60</v>
      </c>
      <c r="K48" s="80" t="s">
        <v>123</v>
      </c>
      <c r="L48" s="231" t="s">
        <v>280</v>
      </c>
      <c r="M48" s="231" t="s">
        <v>281</v>
      </c>
    </row>
    <row r="49" spans="1:13" s="161" customFormat="1" ht="19.5" customHeight="1">
      <c r="A49" s="83"/>
      <c r="B49" s="84"/>
      <c r="C49" s="78" t="s">
        <v>124</v>
      </c>
      <c r="D49" s="78" t="s">
        <v>92</v>
      </c>
      <c r="E49" s="82"/>
      <c r="F49" s="78">
        <v>60</v>
      </c>
      <c r="G49" s="78">
        <v>60</v>
      </c>
      <c r="H49" s="66"/>
      <c r="I49" s="66"/>
      <c r="J49" s="84"/>
      <c r="K49" s="84"/>
      <c r="L49" s="233"/>
      <c r="M49" s="233"/>
    </row>
    <row r="50" spans="1:13" s="161" customFormat="1" ht="27.75" customHeight="1">
      <c r="A50" s="51">
        <v>19</v>
      </c>
      <c r="B50" s="78" t="s">
        <v>125</v>
      </c>
      <c r="C50" s="78" t="s">
        <v>126</v>
      </c>
      <c r="D50" s="78" t="s">
        <v>127</v>
      </c>
      <c r="E50" s="82">
        <v>125000</v>
      </c>
      <c r="F50" s="78">
        <v>4</v>
      </c>
      <c r="G50" s="78">
        <v>4</v>
      </c>
      <c r="H50" s="203">
        <f aca="true" t="shared" si="1" ref="H50:H75">E50*F50</f>
        <v>500000</v>
      </c>
      <c r="I50" s="82">
        <f aca="true" t="shared" si="2" ref="I50:I53">H50</f>
        <v>500000</v>
      </c>
      <c r="J50" s="84" t="s">
        <v>62</v>
      </c>
      <c r="K50" s="84" t="s">
        <v>49</v>
      </c>
      <c r="L50" s="229" t="s">
        <v>282</v>
      </c>
      <c r="M50" s="229" t="s">
        <v>283</v>
      </c>
    </row>
    <row r="51" spans="1:13" s="162" customFormat="1" ht="54" customHeight="1">
      <c r="A51" s="204">
        <v>20</v>
      </c>
      <c r="B51" s="205" t="s">
        <v>128</v>
      </c>
      <c r="C51" s="205" t="s">
        <v>110</v>
      </c>
      <c r="D51" s="205" t="s">
        <v>15</v>
      </c>
      <c r="E51" s="206"/>
      <c r="F51" s="205">
        <v>20000</v>
      </c>
      <c r="G51" s="205"/>
      <c r="H51" s="206"/>
      <c r="I51" s="206" t="s">
        <v>16</v>
      </c>
      <c r="J51" s="205" t="s">
        <v>62</v>
      </c>
      <c r="K51" s="205" t="s">
        <v>129</v>
      </c>
      <c r="L51" s="245" t="s">
        <v>284</v>
      </c>
      <c r="M51" s="246" t="s">
        <v>285</v>
      </c>
    </row>
    <row r="52" spans="1:13" s="162" customFormat="1" ht="24.75" customHeight="1">
      <c r="A52" s="51">
        <v>21</v>
      </c>
      <c r="B52" s="78" t="s">
        <v>130</v>
      </c>
      <c r="C52" s="78" t="s">
        <v>131</v>
      </c>
      <c r="D52" s="201" t="s">
        <v>66</v>
      </c>
      <c r="E52" s="82">
        <v>49.9</v>
      </c>
      <c r="F52" s="78">
        <v>125</v>
      </c>
      <c r="G52" s="201">
        <v>3000</v>
      </c>
      <c r="H52" s="207">
        <f t="shared" si="1"/>
        <v>6237.5</v>
      </c>
      <c r="I52" s="247">
        <f t="shared" si="2"/>
        <v>6237.5</v>
      </c>
      <c r="J52" s="78" t="s">
        <v>132</v>
      </c>
      <c r="K52" s="78" t="s">
        <v>73</v>
      </c>
      <c r="L52" s="246" t="s">
        <v>286</v>
      </c>
      <c r="M52" s="246" t="s">
        <v>262</v>
      </c>
    </row>
    <row r="53" spans="1:13" s="6" customFormat="1" ht="45.75" customHeight="1">
      <c r="A53" s="51">
        <v>22</v>
      </c>
      <c r="B53" s="61" t="s">
        <v>133</v>
      </c>
      <c r="C53" s="55" t="s">
        <v>134</v>
      </c>
      <c r="D53" s="208" t="s">
        <v>135</v>
      </c>
      <c r="E53" s="75">
        <v>85</v>
      </c>
      <c r="F53" s="55">
        <v>250</v>
      </c>
      <c r="G53" s="208">
        <v>1500</v>
      </c>
      <c r="H53" s="89">
        <f t="shared" si="1"/>
        <v>21250</v>
      </c>
      <c r="I53" s="247">
        <f t="shared" si="2"/>
        <v>21250</v>
      </c>
      <c r="J53" s="78" t="s">
        <v>136</v>
      </c>
      <c r="K53" s="61" t="s">
        <v>137</v>
      </c>
      <c r="L53" s="248" t="s">
        <v>287</v>
      </c>
      <c r="M53" s="246" t="s">
        <v>288</v>
      </c>
    </row>
    <row r="54" spans="1:13" s="6" customFormat="1" ht="24.75" customHeight="1">
      <c r="A54" s="77">
        <v>23</v>
      </c>
      <c r="B54" s="90" t="s">
        <v>138</v>
      </c>
      <c r="C54" s="90" t="s">
        <v>139</v>
      </c>
      <c r="D54" s="55" t="s">
        <v>140</v>
      </c>
      <c r="E54" s="91">
        <v>650</v>
      </c>
      <c r="F54" s="92">
        <v>63</v>
      </c>
      <c r="G54" s="92">
        <v>63</v>
      </c>
      <c r="H54" s="91">
        <f t="shared" si="1"/>
        <v>40950</v>
      </c>
      <c r="I54" s="249">
        <f>H54+H55+H56+H57</f>
        <v>140400</v>
      </c>
      <c r="J54" s="68" t="s">
        <v>136</v>
      </c>
      <c r="K54" s="90" t="s">
        <v>22</v>
      </c>
      <c r="L54" s="250" t="s">
        <v>289</v>
      </c>
      <c r="M54" s="231" t="s">
        <v>290</v>
      </c>
    </row>
    <row r="55" spans="1:13" s="6" customFormat="1" ht="24.75" customHeight="1">
      <c r="A55" s="79"/>
      <c r="B55" s="94"/>
      <c r="C55" s="94"/>
      <c r="D55" s="55" t="s">
        <v>141</v>
      </c>
      <c r="E55" s="91">
        <v>650</v>
      </c>
      <c r="F55" s="92">
        <v>31</v>
      </c>
      <c r="G55" s="92">
        <v>31</v>
      </c>
      <c r="H55" s="91">
        <f t="shared" si="1"/>
        <v>20150</v>
      </c>
      <c r="I55" s="251"/>
      <c r="J55" s="80"/>
      <c r="K55" s="94"/>
      <c r="L55" s="252"/>
      <c r="M55" s="239"/>
    </row>
    <row r="56" spans="1:13" s="6" customFormat="1" ht="24.75" customHeight="1">
      <c r="A56" s="79"/>
      <c r="B56" s="94"/>
      <c r="C56" s="94"/>
      <c r="D56" s="55" t="s">
        <v>142</v>
      </c>
      <c r="E56" s="91">
        <v>650</v>
      </c>
      <c r="F56" s="92">
        <v>30</v>
      </c>
      <c r="G56" s="92">
        <v>30</v>
      </c>
      <c r="H56" s="91">
        <f t="shared" si="1"/>
        <v>19500</v>
      </c>
      <c r="I56" s="251"/>
      <c r="J56" s="80"/>
      <c r="K56" s="94"/>
      <c r="L56" s="252"/>
      <c r="M56" s="239"/>
    </row>
    <row r="57" spans="1:13" s="6" customFormat="1" ht="24.75" customHeight="1">
      <c r="A57" s="95"/>
      <c r="B57" s="94"/>
      <c r="C57" s="96"/>
      <c r="D57" s="61" t="s">
        <v>143</v>
      </c>
      <c r="E57" s="97">
        <v>650</v>
      </c>
      <c r="F57" s="98">
        <v>92</v>
      </c>
      <c r="G57" s="98">
        <v>92</v>
      </c>
      <c r="H57" s="97">
        <f t="shared" si="1"/>
        <v>59800</v>
      </c>
      <c r="I57" s="253"/>
      <c r="J57" s="111"/>
      <c r="K57" s="96"/>
      <c r="L57" s="252"/>
      <c r="M57" s="233"/>
    </row>
    <row r="58" spans="1:13" s="6" customFormat="1" ht="24.75" customHeight="1">
      <c r="A58" s="77">
        <v>24</v>
      </c>
      <c r="B58" s="68" t="s">
        <v>144</v>
      </c>
      <c r="C58" s="68" t="s">
        <v>145</v>
      </c>
      <c r="D58" s="78" t="s">
        <v>146</v>
      </c>
      <c r="E58" s="62">
        <v>20</v>
      </c>
      <c r="F58" s="63">
        <v>150</v>
      </c>
      <c r="G58" s="63">
        <v>150</v>
      </c>
      <c r="H58" s="62">
        <f t="shared" si="1"/>
        <v>3000</v>
      </c>
      <c r="I58" s="254">
        <f>H58+H59+H60+H61</f>
        <v>94400</v>
      </c>
      <c r="J58" s="68" t="s">
        <v>147</v>
      </c>
      <c r="K58" s="68" t="s">
        <v>291</v>
      </c>
      <c r="L58" s="77" t="s">
        <v>292</v>
      </c>
      <c r="M58" s="231" t="s">
        <v>293</v>
      </c>
    </row>
    <row r="59" spans="1:13" s="6" customFormat="1" ht="24.75" customHeight="1">
      <c r="A59" s="79"/>
      <c r="B59" s="80"/>
      <c r="C59" s="80"/>
      <c r="D59" s="201" t="s">
        <v>149</v>
      </c>
      <c r="E59" s="62">
        <v>38</v>
      </c>
      <c r="F59" s="63">
        <v>1675</v>
      </c>
      <c r="G59" s="209">
        <v>40200</v>
      </c>
      <c r="H59" s="62">
        <f t="shared" si="1"/>
        <v>63650</v>
      </c>
      <c r="I59" s="255"/>
      <c r="J59" s="80"/>
      <c r="K59" s="80"/>
      <c r="L59" s="79"/>
      <c r="M59" s="239"/>
    </row>
    <row r="60" spans="1:13" s="6" customFormat="1" ht="24.75" customHeight="1">
      <c r="A60" s="79"/>
      <c r="B60" s="80"/>
      <c r="C60" s="84"/>
      <c r="D60" s="201" t="s">
        <v>150</v>
      </c>
      <c r="E60" s="62">
        <v>38</v>
      </c>
      <c r="F60" s="63">
        <v>675</v>
      </c>
      <c r="G60" s="209">
        <v>13500</v>
      </c>
      <c r="H60" s="62">
        <f t="shared" si="1"/>
        <v>25650</v>
      </c>
      <c r="I60" s="255"/>
      <c r="J60" s="80"/>
      <c r="K60" s="80"/>
      <c r="L60" s="79"/>
      <c r="M60" s="239"/>
    </row>
    <row r="61" spans="1:13" s="6" customFormat="1" ht="24.75" customHeight="1">
      <c r="A61" s="83"/>
      <c r="B61" s="84"/>
      <c r="C61" s="78" t="s">
        <v>151</v>
      </c>
      <c r="D61" s="201" t="s">
        <v>66</v>
      </c>
      <c r="E61" s="102">
        <v>150</v>
      </c>
      <c r="F61" s="63">
        <v>14</v>
      </c>
      <c r="G61" s="209">
        <v>140</v>
      </c>
      <c r="H61" s="62">
        <f t="shared" si="1"/>
        <v>2100</v>
      </c>
      <c r="I61" s="244"/>
      <c r="J61" s="84"/>
      <c r="K61" s="84"/>
      <c r="L61" s="83"/>
      <c r="M61" s="233"/>
    </row>
    <row r="62" spans="1:13" s="6" customFormat="1" ht="39.75" customHeight="1">
      <c r="A62" s="204">
        <v>25</v>
      </c>
      <c r="B62" s="210" t="s">
        <v>152</v>
      </c>
      <c r="C62" s="205" t="s">
        <v>153</v>
      </c>
      <c r="D62" s="205" t="s">
        <v>66</v>
      </c>
      <c r="E62" s="211">
        <v>192</v>
      </c>
      <c r="F62" s="212">
        <v>215</v>
      </c>
      <c r="G62" s="212"/>
      <c r="H62" s="211">
        <f t="shared" si="1"/>
        <v>41280</v>
      </c>
      <c r="I62" s="256">
        <f>H62+H63+H64+H65+H66+H67+H68+H69+H70+H71+H72+H73+H74</f>
        <v>302838.4</v>
      </c>
      <c r="J62" s="257" t="s">
        <v>147</v>
      </c>
      <c r="K62" s="257" t="s">
        <v>154</v>
      </c>
      <c r="L62" s="258" t="s">
        <v>294</v>
      </c>
      <c r="M62" s="231" t="s">
        <v>295</v>
      </c>
    </row>
    <row r="63" spans="1:13" s="6" customFormat="1" ht="51" customHeight="1">
      <c r="A63" s="204"/>
      <c r="B63" s="213"/>
      <c r="C63" s="205" t="s">
        <v>155</v>
      </c>
      <c r="D63" s="205" t="s">
        <v>66</v>
      </c>
      <c r="E63" s="211">
        <v>228</v>
      </c>
      <c r="F63" s="212">
        <v>60</v>
      </c>
      <c r="G63" s="212"/>
      <c r="H63" s="211">
        <f t="shared" si="1"/>
        <v>13680</v>
      </c>
      <c r="I63" s="259"/>
      <c r="J63" s="260"/>
      <c r="K63" s="260"/>
      <c r="L63" s="261"/>
      <c r="M63" s="237"/>
    </row>
    <row r="64" spans="1:13" s="6" customFormat="1" ht="24.75" customHeight="1">
      <c r="A64" s="204"/>
      <c r="B64" s="213"/>
      <c r="C64" s="205" t="s">
        <v>156</v>
      </c>
      <c r="D64" s="205" t="s">
        <v>66</v>
      </c>
      <c r="E64" s="211">
        <v>80</v>
      </c>
      <c r="F64" s="212">
        <v>122</v>
      </c>
      <c r="G64" s="212"/>
      <c r="H64" s="211">
        <f t="shared" si="1"/>
        <v>9760</v>
      </c>
      <c r="I64" s="259"/>
      <c r="J64" s="260"/>
      <c r="K64" s="260"/>
      <c r="L64" s="261"/>
      <c r="M64" s="237"/>
    </row>
    <row r="65" spans="1:13" s="6" customFormat="1" ht="24.75" customHeight="1">
      <c r="A65" s="204"/>
      <c r="B65" s="213"/>
      <c r="C65" s="205" t="s">
        <v>157</v>
      </c>
      <c r="D65" s="205" t="s">
        <v>66</v>
      </c>
      <c r="E65" s="211">
        <v>106.8</v>
      </c>
      <c r="F65" s="212">
        <v>460</v>
      </c>
      <c r="G65" s="212"/>
      <c r="H65" s="211">
        <f t="shared" si="1"/>
        <v>49128</v>
      </c>
      <c r="I65" s="259"/>
      <c r="J65" s="260"/>
      <c r="K65" s="260"/>
      <c r="L65" s="261"/>
      <c r="M65" s="237"/>
    </row>
    <row r="66" spans="1:13" s="6" customFormat="1" ht="24.75" customHeight="1">
      <c r="A66" s="204"/>
      <c r="B66" s="213"/>
      <c r="C66" s="205" t="s">
        <v>158</v>
      </c>
      <c r="D66" s="205" t="s">
        <v>66</v>
      </c>
      <c r="E66" s="211">
        <v>154.8</v>
      </c>
      <c r="F66" s="212">
        <v>60</v>
      </c>
      <c r="G66" s="212"/>
      <c r="H66" s="211">
        <f t="shared" si="1"/>
        <v>9288</v>
      </c>
      <c r="I66" s="259"/>
      <c r="J66" s="260"/>
      <c r="K66" s="260"/>
      <c r="L66" s="261"/>
      <c r="M66" s="237"/>
    </row>
    <row r="67" spans="1:13" s="6" customFormat="1" ht="24.75" customHeight="1">
      <c r="A67" s="204"/>
      <c r="B67" s="213"/>
      <c r="C67" s="205" t="s">
        <v>159</v>
      </c>
      <c r="D67" s="205" t="s">
        <v>66</v>
      </c>
      <c r="E67" s="211">
        <v>180</v>
      </c>
      <c r="F67" s="212">
        <v>400</v>
      </c>
      <c r="G67" s="212"/>
      <c r="H67" s="211">
        <f t="shared" si="1"/>
        <v>72000</v>
      </c>
      <c r="I67" s="259"/>
      <c r="J67" s="260"/>
      <c r="K67" s="260"/>
      <c r="L67" s="261"/>
      <c r="M67" s="237"/>
    </row>
    <row r="68" spans="1:13" s="6" customFormat="1" ht="52.5" customHeight="1">
      <c r="A68" s="204"/>
      <c r="B68" s="213"/>
      <c r="C68" s="205" t="s">
        <v>160</v>
      </c>
      <c r="D68" s="205" t="s">
        <v>66</v>
      </c>
      <c r="E68" s="211">
        <v>159.6</v>
      </c>
      <c r="F68" s="212">
        <v>129</v>
      </c>
      <c r="G68" s="212"/>
      <c r="H68" s="211">
        <f t="shared" si="1"/>
        <v>20588.399999999998</v>
      </c>
      <c r="I68" s="259"/>
      <c r="J68" s="260"/>
      <c r="K68" s="260"/>
      <c r="L68" s="261"/>
      <c r="M68" s="237"/>
    </row>
    <row r="69" spans="1:13" s="6" customFormat="1" ht="24.75" customHeight="1">
      <c r="A69" s="204"/>
      <c r="B69" s="213"/>
      <c r="C69" s="205" t="s">
        <v>161</v>
      </c>
      <c r="D69" s="205" t="s">
        <v>66</v>
      </c>
      <c r="E69" s="211">
        <v>129</v>
      </c>
      <c r="F69" s="212">
        <v>260</v>
      </c>
      <c r="G69" s="212"/>
      <c r="H69" s="211">
        <f t="shared" si="1"/>
        <v>33540</v>
      </c>
      <c r="I69" s="259"/>
      <c r="J69" s="260"/>
      <c r="K69" s="260"/>
      <c r="L69" s="261"/>
      <c r="M69" s="237"/>
    </row>
    <row r="70" spans="1:13" s="6" customFormat="1" ht="24.75" customHeight="1">
      <c r="A70" s="204"/>
      <c r="B70" s="213"/>
      <c r="C70" s="205" t="s">
        <v>162</v>
      </c>
      <c r="D70" s="205" t="s">
        <v>66</v>
      </c>
      <c r="E70" s="211">
        <v>302.4</v>
      </c>
      <c r="F70" s="212">
        <v>10</v>
      </c>
      <c r="G70" s="212"/>
      <c r="H70" s="211">
        <f t="shared" si="1"/>
        <v>3024</v>
      </c>
      <c r="I70" s="259"/>
      <c r="J70" s="260"/>
      <c r="K70" s="260"/>
      <c r="L70" s="261"/>
      <c r="M70" s="237"/>
    </row>
    <row r="71" spans="1:13" s="6" customFormat="1" ht="24.75" customHeight="1">
      <c r="A71" s="204"/>
      <c r="B71" s="213"/>
      <c r="C71" s="205" t="s">
        <v>163</v>
      </c>
      <c r="D71" s="205" t="s">
        <v>66</v>
      </c>
      <c r="E71" s="211">
        <v>302.4</v>
      </c>
      <c r="F71" s="212">
        <v>10</v>
      </c>
      <c r="G71" s="212"/>
      <c r="H71" s="211">
        <f t="shared" si="1"/>
        <v>3024</v>
      </c>
      <c r="I71" s="259"/>
      <c r="J71" s="260"/>
      <c r="K71" s="260"/>
      <c r="L71" s="261"/>
      <c r="M71" s="237"/>
    </row>
    <row r="72" spans="1:13" s="6" customFormat="1" ht="37.5" customHeight="1">
      <c r="A72" s="204"/>
      <c r="B72" s="213"/>
      <c r="C72" s="205" t="s">
        <v>164</v>
      </c>
      <c r="D72" s="205" t="s">
        <v>66</v>
      </c>
      <c r="E72" s="211">
        <v>238.8</v>
      </c>
      <c r="F72" s="212">
        <v>5</v>
      </c>
      <c r="G72" s="212"/>
      <c r="H72" s="211">
        <f t="shared" si="1"/>
        <v>1194</v>
      </c>
      <c r="I72" s="259"/>
      <c r="J72" s="260"/>
      <c r="K72" s="260"/>
      <c r="L72" s="261"/>
      <c r="M72" s="237"/>
    </row>
    <row r="73" spans="1:13" s="6" customFormat="1" ht="30" customHeight="1">
      <c r="A73" s="204"/>
      <c r="B73" s="213"/>
      <c r="C73" s="205" t="s">
        <v>165</v>
      </c>
      <c r="D73" s="205" t="s">
        <v>66</v>
      </c>
      <c r="E73" s="211">
        <v>854.4</v>
      </c>
      <c r="F73" s="212">
        <v>30</v>
      </c>
      <c r="G73" s="212"/>
      <c r="H73" s="211">
        <f t="shared" si="1"/>
        <v>25632</v>
      </c>
      <c r="I73" s="259"/>
      <c r="J73" s="260"/>
      <c r="K73" s="260"/>
      <c r="L73" s="261"/>
      <c r="M73" s="237"/>
    </row>
    <row r="74" spans="1:13" s="6" customFormat="1" ht="30" customHeight="1">
      <c r="A74" s="204"/>
      <c r="B74" s="213"/>
      <c r="C74" s="205" t="s">
        <v>166</v>
      </c>
      <c r="D74" s="205" t="s">
        <v>66</v>
      </c>
      <c r="E74" s="211">
        <v>690</v>
      </c>
      <c r="F74" s="212">
        <v>30</v>
      </c>
      <c r="G74" s="212"/>
      <c r="H74" s="211">
        <f t="shared" si="1"/>
        <v>20700</v>
      </c>
      <c r="I74" s="287"/>
      <c r="J74" s="288"/>
      <c r="K74" s="288"/>
      <c r="L74" s="261"/>
      <c r="M74" s="237"/>
    </row>
    <row r="75" spans="1:13" s="6" customFormat="1" ht="19.5" customHeight="1">
      <c r="A75" s="204"/>
      <c r="B75" s="213"/>
      <c r="C75" s="205" t="s">
        <v>167</v>
      </c>
      <c r="D75" s="205" t="s">
        <v>66</v>
      </c>
      <c r="E75" s="211">
        <v>1438.4</v>
      </c>
      <c r="F75" s="212">
        <v>69</v>
      </c>
      <c r="G75" s="212"/>
      <c r="H75" s="211">
        <f aca="true" t="shared" si="3" ref="H75:H79">E75*F75</f>
        <v>99249.6</v>
      </c>
      <c r="I75" s="259">
        <f>H75+H76+H77+H78</f>
        <v>115981.20000000001</v>
      </c>
      <c r="J75" s="261" t="s">
        <v>168</v>
      </c>
      <c r="K75" s="260" t="s">
        <v>154</v>
      </c>
      <c r="L75" s="261"/>
      <c r="M75" s="237"/>
    </row>
    <row r="76" spans="1:13" s="6" customFormat="1" ht="19.5" customHeight="1">
      <c r="A76" s="204"/>
      <c r="B76" s="213"/>
      <c r="C76" s="205" t="s">
        <v>169</v>
      </c>
      <c r="D76" s="205" t="s">
        <v>66</v>
      </c>
      <c r="E76" s="211">
        <v>298.8</v>
      </c>
      <c r="F76" s="212">
        <v>52</v>
      </c>
      <c r="G76" s="212"/>
      <c r="H76" s="211">
        <f t="shared" si="3"/>
        <v>15537.6</v>
      </c>
      <c r="I76" s="259"/>
      <c r="J76" s="261"/>
      <c r="K76" s="260"/>
      <c r="L76" s="261"/>
      <c r="M76" s="237"/>
    </row>
    <row r="77" spans="1:13" s="6" customFormat="1" ht="37.5" customHeight="1">
      <c r="A77" s="204"/>
      <c r="B77" s="213"/>
      <c r="C77" s="205" t="s">
        <v>170</v>
      </c>
      <c r="D77" s="205" t="s">
        <v>66</v>
      </c>
      <c r="E77" s="211">
        <v>238.8</v>
      </c>
      <c r="F77" s="212">
        <v>1</v>
      </c>
      <c r="G77" s="212"/>
      <c r="H77" s="211">
        <f t="shared" si="3"/>
        <v>238.8</v>
      </c>
      <c r="I77" s="259"/>
      <c r="J77" s="261"/>
      <c r="K77" s="260"/>
      <c r="L77" s="261"/>
      <c r="M77" s="237"/>
    </row>
    <row r="78" spans="1:13" s="6" customFormat="1" ht="37.5" customHeight="1">
      <c r="A78" s="204"/>
      <c r="B78" s="262"/>
      <c r="C78" s="205" t="s">
        <v>164</v>
      </c>
      <c r="D78" s="205" t="s">
        <v>66</v>
      </c>
      <c r="E78" s="211">
        <v>238.8</v>
      </c>
      <c r="F78" s="212">
        <v>4</v>
      </c>
      <c r="G78" s="212"/>
      <c r="H78" s="211">
        <f t="shared" si="3"/>
        <v>955.2</v>
      </c>
      <c r="I78" s="287"/>
      <c r="J78" s="289"/>
      <c r="K78" s="288"/>
      <c r="L78" s="289"/>
      <c r="M78" s="238"/>
    </row>
    <row r="79" spans="1:13" s="6" customFormat="1" ht="55.5" customHeight="1">
      <c r="A79" s="263">
        <v>26</v>
      </c>
      <c r="B79" s="264" t="s">
        <v>171</v>
      </c>
      <c r="C79" s="264" t="s">
        <v>28</v>
      </c>
      <c r="D79" s="264" t="s">
        <v>172</v>
      </c>
      <c r="E79" s="265">
        <v>680</v>
      </c>
      <c r="F79" s="266">
        <v>100</v>
      </c>
      <c r="G79" s="6">
        <v>1000</v>
      </c>
      <c r="H79" s="265">
        <f t="shared" si="3"/>
        <v>68000</v>
      </c>
      <c r="I79" s="247">
        <f>H79</f>
        <v>68000</v>
      </c>
      <c r="J79" s="264" t="s">
        <v>173</v>
      </c>
      <c r="K79" s="264" t="s">
        <v>174</v>
      </c>
      <c r="L79" s="290" t="s">
        <v>296</v>
      </c>
      <c r="M79" s="238" t="s">
        <v>297</v>
      </c>
    </row>
    <row r="80" spans="1:13" s="6" customFormat="1" ht="30" customHeight="1">
      <c r="A80" s="267">
        <v>27</v>
      </c>
      <c r="B80" s="68" t="s">
        <v>175</v>
      </c>
      <c r="C80" s="55" t="s">
        <v>176</v>
      </c>
      <c r="D80" s="55" t="s">
        <v>127</v>
      </c>
      <c r="E80" s="114">
        <v>300000</v>
      </c>
      <c r="F80" s="115">
        <v>1</v>
      </c>
      <c r="G80" s="115">
        <v>1</v>
      </c>
      <c r="H80" s="268">
        <v>300000</v>
      </c>
      <c r="I80" s="64">
        <f>H80+H81+H82+H83+H84+H85+H86+H87</f>
        <v>332800</v>
      </c>
      <c r="J80" s="68" t="s">
        <v>177</v>
      </c>
      <c r="K80" s="68" t="s">
        <v>178</v>
      </c>
      <c r="L80" s="291" t="s">
        <v>298</v>
      </c>
      <c r="M80" s="237" t="s">
        <v>299</v>
      </c>
    </row>
    <row r="81" spans="1:13" s="6" customFormat="1" ht="37.5" customHeight="1">
      <c r="A81" s="267"/>
      <c r="B81" s="80"/>
      <c r="C81" s="55" t="s">
        <v>179</v>
      </c>
      <c r="D81" s="55" t="s">
        <v>39</v>
      </c>
      <c r="E81" s="114">
        <v>3500</v>
      </c>
      <c r="F81" s="115">
        <v>1</v>
      </c>
      <c r="G81" s="115">
        <v>1</v>
      </c>
      <c r="H81" s="268">
        <v>3500</v>
      </c>
      <c r="I81" s="85"/>
      <c r="J81" s="80"/>
      <c r="K81" s="80"/>
      <c r="L81" s="292"/>
      <c r="M81" s="239"/>
    </row>
    <row r="82" spans="1:13" s="6" customFormat="1" ht="37.5" customHeight="1">
      <c r="A82" s="267"/>
      <c r="B82" s="80"/>
      <c r="C82" s="55" t="s">
        <v>180</v>
      </c>
      <c r="D82" s="55" t="s">
        <v>39</v>
      </c>
      <c r="E82" s="114">
        <v>3000</v>
      </c>
      <c r="F82" s="115">
        <v>1</v>
      </c>
      <c r="G82" s="115">
        <v>1</v>
      </c>
      <c r="H82" s="268">
        <v>3000</v>
      </c>
      <c r="I82" s="85"/>
      <c r="J82" s="80"/>
      <c r="K82" s="80"/>
      <c r="L82" s="292"/>
      <c r="M82" s="239"/>
    </row>
    <row r="83" spans="1:13" s="6" customFormat="1" ht="37.5" customHeight="1">
      <c r="A83" s="267"/>
      <c r="B83" s="80"/>
      <c r="C83" s="55" t="s">
        <v>181</v>
      </c>
      <c r="D83" s="55" t="s">
        <v>39</v>
      </c>
      <c r="E83" s="114">
        <v>9500</v>
      </c>
      <c r="F83" s="115">
        <v>1</v>
      </c>
      <c r="G83" s="115">
        <v>1</v>
      </c>
      <c r="H83" s="268">
        <v>9500</v>
      </c>
      <c r="I83" s="85"/>
      <c r="J83" s="80"/>
      <c r="K83" s="80"/>
      <c r="L83" s="292"/>
      <c r="M83" s="239"/>
    </row>
    <row r="84" spans="1:13" s="6" customFormat="1" ht="24.75" customHeight="1">
      <c r="A84" s="267"/>
      <c r="B84" s="80"/>
      <c r="C84" s="55" t="s">
        <v>182</v>
      </c>
      <c r="D84" s="55" t="s">
        <v>127</v>
      </c>
      <c r="E84" s="114">
        <v>350</v>
      </c>
      <c r="F84" s="115">
        <v>10</v>
      </c>
      <c r="G84" s="115">
        <v>10</v>
      </c>
      <c r="H84" s="269">
        <v>3500</v>
      </c>
      <c r="I84" s="85"/>
      <c r="J84" s="80"/>
      <c r="K84" s="80"/>
      <c r="L84" s="292"/>
      <c r="M84" s="239"/>
    </row>
    <row r="85" spans="1:13" s="6" customFormat="1" ht="24.75" customHeight="1">
      <c r="A85" s="267"/>
      <c r="B85" s="80"/>
      <c r="C85" s="55" t="s">
        <v>183</v>
      </c>
      <c r="D85" s="55" t="s">
        <v>127</v>
      </c>
      <c r="E85" s="114">
        <v>250</v>
      </c>
      <c r="F85" s="115">
        <v>10</v>
      </c>
      <c r="G85" s="115">
        <v>10</v>
      </c>
      <c r="H85" s="269">
        <v>2500</v>
      </c>
      <c r="I85" s="85"/>
      <c r="J85" s="80"/>
      <c r="K85" s="80"/>
      <c r="L85" s="292"/>
      <c r="M85" s="239"/>
    </row>
    <row r="86" spans="1:13" s="6" customFormat="1" ht="24.75" customHeight="1">
      <c r="A86" s="267"/>
      <c r="B86" s="80"/>
      <c r="C86" s="55" t="s">
        <v>184</v>
      </c>
      <c r="D86" s="55" t="s">
        <v>185</v>
      </c>
      <c r="E86" s="114">
        <v>20</v>
      </c>
      <c r="F86" s="115">
        <v>500</v>
      </c>
      <c r="G86" s="115">
        <v>500</v>
      </c>
      <c r="H86" s="268">
        <v>10000</v>
      </c>
      <c r="I86" s="85"/>
      <c r="J86" s="80"/>
      <c r="K86" s="80"/>
      <c r="L86" s="292"/>
      <c r="M86" s="239"/>
    </row>
    <row r="87" spans="1:13" s="6" customFormat="1" ht="24.75" customHeight="1">
      <c r="A87" s="263"/>
      <c r="B87" s="84"/>
      <c r="C87" s="55" t="s">
        <v>186</v>
      </c>
      <c r="D87" s="55" t="s">
        <v>187</v>
      </c>
      <c r="E87" s="114">
        <v>4</v>
      </c>
      <c r="F87" s="115">
        <v>200</v>
      </c>
      <c r="G87" s="115">
        <v>200</v>
      </c>
      <c r="H87" s="270">
        <v>800</v>
      </c>
      <c r="I87" s="66"/>
      <c r="J87" s="84"/>
      <c r="K87" s="84"/>
      <c r="L87" s="293"/>
      <c r="M87" s="233"/>
    </row>
    <row r="88" spans="1:13" s="6" customFormat="1" ht="37.5" customHeight="1">
      <c r="A88" s="51">
        <v>28</v>
      </c>
      <c r="B88" s="68" t="s">
        <v>188</v>
      </c>
      <c r="C88" s="68" t="s">
        <v>189</v>
      </c>
      <c r="D88" s="68" t="s">
        <v>101</v>
      </c>
      <c r="E88" s="64">
        <v>270000</v>
      </c>
      <c r="F88" s="68">
        <v>1</v>
      </c>
      <c r="G88" s="68">
        <v>1</v>
      </c>
      <c r="H88" s="271">
        <v>270000</v>
      </c>
      <c r="I88" s="82">
        <f>H88</f>
        <v>270000</v>
      </c>
      <c r="J88" s="78" t="s">
        <v>190</v>
      </c>
      <c r="K88" s="55" t="s">
        <v>191</v>
      </c>
      <c r="L88" s="74" t="s">
        <v>300</v>
      </c>
      <c r="M88" s="238" t="s">
        <v>301</v>
      </c>
    </row>
    <row r="89" spans="1:13" s="6" customFormat="1" ht="37.5" customHeight="1">
      <c r="A89" s="267">
        <v>29</v>
      </c>
      <c r="B89" s="68" t="s">
        <v>192</v>
      </c>
      <c r="C89" s="55" t="s">
        <v>193</v>
      </c>
      <c r="D89" s="55" t="s">
        <v>101</v>
      </c>
      <c r="E89" s="75">
        <v>52000</v>
      </c>
      <c r="F89" s="55">
        <v>2</v>
      </c>
      <c r="G89" s="272">
        <v>2</v>
      </c>
      <c r="H89" s="75">
        <f>E89*F89</f>
        <v>104000</v>
      </c>
      <c r="I89" s="249">
        <f>H89+H90</f>
        <v>208000</v>
      </c>
      <c r="J89" s="68" t="s">
        <v>194</v>
      </c>
      <c r="K89" s="55" t="s">
        <v>195</v>
      </c>
      <c r="L89" s="77" t="s">
        <v>302</v>
      </c>
      <c r="M89" s="237" t="s">
        <v>303</v>
      </c>
    </row>
    <row r="90" spans="1:13" s="163" customFormat="1" ht="37.5" customHeight="1">
      <c r="A90" s="263"/>
      <c r="B90" s="84"/>
      <c r="C90" s="55" t="s">
        <v>196</v>
      </c>
      <c r="D90" s="55" t="s">
        <v>101</v>
      </c>
      <c r="E90" s="116">
        <v>52000</v>
      </c>
      <c r="F90" s="117">
        <v>2</v>
      </c>
      <c r="G90" s="273">
        <v>2</v>
      </c>
      <c r="H90" s="75">
        <f>E90*F90</f>
        <v>104000</v>
      </c>
      <c r="I90" s="294"/>
      <c r="J90" s="84"/>
      <c r="K90" s="55" t="s">
        <v>197</v>
      </c>
      <c r="L90" s="83"/>
      <c r="M90" s="238"/>
    </row>
    <row r="91" spans="1:13" s="163" customFormat="1" ht="24.75" customHeight="1">
      <c r="A91" s="267">
        <v>30</v>
      </c>
      <c r="B91" s="68" t="s">
        <v>198</v>
      </c>
      <c r="C91" s="78" t="s">
        <v>199</v>
      </c>
      <c r="D91" s="78" t="s">
        <v>15</v>
      </c>
      <c r="E91" s="62"/>
      <c r="F91" s="63">
        <v>800</v>
      </c>
      <c r="G91" s="63">
        <v>800</v>
      </c>
      <c r="H91" s="274"/>
      <c r="I91" s="64" t="s">
        <v>16</v>
      </c>
      <c r="J91" s="68" t="s">
        <v>168</v>
      </c>
      <c r="K91" s="68" t="s">
        <v>200</v>
      </c>
      <c r="L91" s="77" t="s">
        <v>304</v>
      </c>
      <c r="M91" s="237" t="s">
        <v>305</v>
      </c>
    </row>
    <row r="92" spans="1:13" s="163" customFormat="1" ht="24.75" customHeight="1">
      <c r="A92" s="267"/>
      <c r="B92" s="80"/>
      <c r="C92" s="78" t="s">
        <v>201</v>
      </c>
      <c r="D92" s="78" t="s">
        <v>202</v>
      </c>
      <c r="E92" s="62"/>
      <c r="F92" s="63">
        <v>3</v>
      </c>
      <c r="G92" s="63">
        <v>90</v>
      </c>
      <c r="H92" s="274"/>
      <c r="I92" s="85"/>
      <c r="J92" s="80"/>
      <c r="K92" s="80"/>
      <c r="L92" s="79"/>
      <c r="M92" s="237"/>
    </row>
    <row r="93" spans="1:13" s="163" customFormat="1" ht="24.75" customHeight="1">
      <c r="A93" s="267"/>
      <c r="B93" s="80"/>
      <c r="C93" s="78" t="s">
        <v>203</v>
      </c>
      <c r="D93" s="78" t="s">
        <v>202</v>
      </c>
      <c r="E93" s="62"/>
      <c r="F93" s="63">
        <v>8</v>
      </c>
      <c r="G93" s="63">
        <v>96</v>
      </c>
      <c r="H93" s="274"/>
      <c r="I93" s="85"/>
      <c r="J93" s="80"/>
      <c r="K93" s="80"/>
      <c r="L93" s="79"/>
      <c r="M93" s="237"/>
    </row>
    <row r="94" spans="1:13" s="163" customFormat="1" ht="24.75" customHeight="1">
      <c r="A94" s="263"/>
      <c r="B94" s="84"/>
      <c r="C94" s="78" t="s">
        <v>204</v>
      </c>
      <c r="D94" s="78" t="s">
        <v>202</v>
      </c>
      <c r="E94" s="62"/>
      <c r="F94" s="63">
        <v>18</v>
      </c>
      <c r="G94" s="63">
        <v>216</v>
      </c>
      <c r="H94" s="274"/>
      <c r="I94" s="66"/>
      <c r="J94" s="84"/>
      <c r="K94" s="84"/>
      <c r="L94" s="83"/>
      <c r="M94" s="238"/>
    </row>
    <row r="95" spans="1:13" s="163" customFormat="1" ht="40.5" customHeight="1">
      <c r="A95" s="263">
        <v>31</v>
      </c>
      <c r="B95" s="118" t="s">
        <v>205</v>
      </c>
      <c r="C95" s="275" t="s">
        <v>206</v>
      </c>
      <c r="D95" s="78" t="s">
        <v>101</v>
      </c>
      <c r="E95" s="62">
        <v>3000000</v>
      </c>
      <c r="F95" s="63">
        <v>1</v>
      </c>
      <c r="G95" s="163">
        <v>1</v>
      </c>
      <c r="H95" s="62">
        <f>E95*F95</f>
        <v>3000000</v>
      </c>
      <c r="I95" s="295">
        <f>H95</f>
        <v>3000000</v>
      </c>
      <c r="J95" s="78" t="s">
        <v>207</v>
      </c>
      <c r="K95" s="78" t="s">
        <v>105</v>
      </c>
      <c r="L95" s="51" t="s">
        <v>306</v>
      </c>
      <c r="M95" s="238" t="s">
        <v>307</v>
      </c>
    </row>
    <row r="96" spans="1:13" s="163" customFormat="1" ht="33.75" customHeight="1">
      <c r="A96" s="263">
        <v>32</v>
      </c>
      <c r="B96" s="78" t="s">
        <v>208</v>
      </c>
      <c r="C96" s="78" t="s">
        <v>53</v>
      </c>
      <c r="D96" s="78" t="s">
        <v>15</v>
      </c>
      <c r="E96" s="121">
        <v>4</v>
      </c>
      <c r="F96" s="63">
        <v>500</v>
      </c>
      <c r="G96" s="273">
        <v>500</v>
      </c>
      <c r="H96" s="62">
        <f>E96*F96</f>
        <v>2000</v>
      </c>
      <c r="I96" s="199">
        <f>H96</f>
        <v>2000</v>
      </c>
      <c r="J96" s="149" t="s">
        <v>55</v>
      </c>
      <c r="K96" s="78" t="s">
        <v>209</v>
      </c>
      <c r="L96" s="51" t="s">
        <v>308</v>
      </c>
      <c r="M96" s="238" t="s">
        <v>309</v>
      </c>
    </row>
    <row r="97" spans="1:13" s="6" customFormat="1" ht="24.75" customHeight="1">
      <c r="A97" s="267">
        <v>33</v>
      </c>
      <c r="B97" s="250" t="s">
        <v>210</v>
      </c>
      <c r="C97" s="74" t="s">
        <v>53</v>
      </c>
      <c r="D97" s="55" t="s">
        <v>15</v>
      </c>
      <c r="E97" s="75"/>
      <c r="F97" s="55">
        <v>17000</v>
      </c>
      <c r="G97" s="55">
        <v>17000</v>
      </c>
      <c r="H97" s="75"/>
      <c r="I97" s="64" t="s">
        <v>16</v>
      </c>
      <c r="J97" s="150" t="s">
        <v>211</v>
      </c>
      <c r="K97" s="90" t="s">
        <v>248</v>
      </c>
      <c r="L97" s="250" t="s">
        <v>310</v>
      </c>
      <c r="M97" s="237" t="s">
        <v>311</v>
      </c>
    </row>
    <row r="98" spans="1:13" s="6" customFormat="1" ht="24.75" customHeight="1">
      <c r="A98" s="263"/>
      <c r="B98" s="252"/>
      <c r="C98" s="74" t="s">
        <v>94</v>
      </c>
      <c r="D98" s="55" t="s">
        <v>212</v>
      </c>
      <c r="E98" s="75"/>
      <c r="F98" s="57">
        <v>1450</v>
      </c>
      <c r="G98" s="57">
        <v>1450</v>
      </c>
      <c r="H98" s="75"/>
      <c r="I98" s="85"/>
      <c r="J98" s="151"/>
      <c r="K98" s="94"/>
      <c r="L98" s="252"/>
      <c r="M98" s="238"/>
    </row>
    <row r="99" spans="1:13" s="163" customFormat="1" ht="33" customHeight="1">
      <c r="A99" s="51">
        <v>34</v>
      </c>
      <c r="B99" s="61" t="s">
        <v>213</v>
      </c>
      <c r="C99" s="61" t="s">
        <v>214</v>
      </c>
      <c r="D99" s="61" t="s">
        <v>212</v>
      </c>
      <c r="E99" s="276"/>
      <c r="F99" s="122">
        <v>2000</v>
      </c>
      <c r="G99" s="122">
        <v>2000</v>
      </c>
      <c r="H99" s="273"/>
      <c r="I99" s="126" t="s">
        <v>16</v>
      </c>
      <c r="J99" s="149" t="s">
        <v>211</v>
      </c>
      <c r="K99" s="120" t="s">
        <v>97</v>
      </c>
      <c r="L99" s="51" t="s">
        <v>312</v>
      </c>
      <c r="M99" s="238" t="s">
        <v>313</v>
      </c>
    </row>
    <row r="100" spans="1:13" s="164" customFormat="1" ht="37.5" customHeight="1">
      <c r="A100" s="127">
        <v>35</v>
      </c>
      <c r="B100" s="128" t="s">
        <v>215</v>
      </c>
      <c r="C100" s="128" t="s">
        <v>124</v>
      </c>
      <c r="D100" s="128" t="s">
        <v>216</v>
      </c>
      <c r="E100" s="129">
        <v>250</v>
      </c>
      <c r="F100" s="130">
        <v>40</v>
      </c>
      <c r="G100" s="277">
        <v>2000</v>
      </c>
      <c r="H100" s="278">
        <f>E100*F100</f>
        <v>10000</v>
      </c>
      <c r="I100" s="200">
        <f>H100</f>
        <v>10000</v>
      </c>
      <c r="J100" s="152" t="s">
        <v>217</v>
      </c>
      <c r="K100" s="128" t="s">
        <v>49</v>
      </c>
      <c r="L100" s="127" t="s">
        <v>314</v>
      </c>
      <c r="M100" s="238" t="s">
        <v>315</v>
      </c>
    </row>
    <row r="101" spans="1:13" s="164" customFormat="1" ht="27.75" customHeight="1">
      <c r="A101" s="132">
        <v>36</v>
      </c>
      <c r="B101" s="133" t="s">
        <v>218</v>
      </c>
      <c r="C101" s="134" t="s">
        <v>219</v>
      </c>
      <c r="D101" s="135" t="s">
        <v>35</v>
      </c>
      <c r="E101" s="136">
        <v>15</v>
      </c>
      <c r="F101" s="135">
        <v>1800</v>
      </c>
      <c r="G101" s="277">
        <v>1800</v>
      </c>
      <c r="H101" s="279">
        <f aca="true" t="shared" si="4" ref="H101:H109">E101*F101</f>
        <v>27000</v>
      </c>
      <c r="I101" s="138">
        <f>H101+H102+H103+H104+H105+H106+H107+H108+H109</f>
        <v>40027</v>
      </c>
      <c r="J101" s="153" t="s">
        <v>217</v>
      </c>
      <c r="K101" s="154" t="s">
        <v>220</v>
      </c>
      <c r="L101" s="132" t="s">
        <v>316</v>
      </c>
      <c r="M101" s="237" t="s">
        <v>317</v>
      </c>
    </row>
    <row r="102" spans="1:13" s="164" customFormat="1" ht="19.5" customHeight="1">
      <c r="A102" s="139"/>
      <c r="B102" s="140"/>
      <c r="C102" s="134" t="s">
        <v>221</v>
      </c>
      <c r="D102" s="135" t="s">
        <v>222</v>
      </c>
      <c r="E102" s="136">
        <v>4</v>
      </c>
      <c r="F102" s="135">
        <v>272</v>
      </c>
      <c r="G102" s="277">
        <v>272</v>
      </c>
      <c r="H102" s="279">
        <f t="shared" si="4"/>
        <v>1088</v>
      </c>
      <c r="I102" s="141"/>
      <c r="J102" s="155"/>
      <c r="K102" s="156"/>
      <c r="L102" s="139"/>
      <c r="M102" s="237"/>
    </row>
    <row r="103" spans="1:13" s="164" customFormat="1" ht="19.5" customHeight="1">
      <c r="A103" s="139"/>
      <c r="B103" s="140"/>
      <c r="C103" s="134" t="s">
        <v>223</v>
      </c>
      <c r="D103" s="135" t="s">
        <v>222</v>
      </c>
      <c r="E103" s="136">
        <v>3.5</v>
      </c>
      <c r="F103" s="135">
        <v>300</v>
      </c>
      <c r="G103" s="277">
        <v>300</v>
      </c>
      <c r="H103" s="279">
        <f t="shared" si="4"/>
        <v>1050</v>
      </c>
      <c r="I103" s="141"/>
      <c r="J103" s="155"/>
      <c r="K103" s="156"/>
      <c r="L103" s="139"/>
      <c r="M103" s="237"/>
    </row>
    <row r="104" spans="1:13" s="164" customFormat="1" ht="30.75" customHeight="1">
      <c r="A104" s="139"/>
      <c r="B104" s="140"/>
      <c r="C104" s="134" t="s">
        <v>224</v>
      </c>
      <c r="D104" s="135" t="s">
        <v>225</v>
      </c>
      <c r="E104" s="136">
        <v>500</v>
      </c>
      <c r="F104" s="135">
        <v>5</v>
      </c>
      <c r="G104" s="277">
        <v>5</v>
      </c>
      <c r="H104" s="280">
        <f t="shared" si="4"/>
        <v>2500</v>
      </c>
      <c r="I104" s="141"/>
      <c r="J104" s="155"/>
      <c r="K104" s="156"/>
      <c r="L104" s="139"/>
      <c r="M104" s="237"/>
    </row>
    <row r="105" spans="1:13" s="164" customFormat="1" ht="19.5" customHeight="1">
      <c r="A105" s="139"/>
      <c r="B105" s="140"/>
      <c r="C105" s="134" t="s">
        <v>110</v>
      </c>
      <c r="D105" s="135" t="s">
        <v>15</v>
      </c>
      <c r="E105" s="136">
        <v>5</v>
      </c>
      <c r="F105" s="135">
        <v>1000</v>
      </c>
      <c r="G105" s="277">
        <v>1000</v>
      </c>
      <c r="H105" s="281">
        <f t="shared" si="4"/>
        <v>5000</v>
      </c>
      <c r="I105" s="141"/>
      <c r="J105" s="155"/>
      <c r="K105" s="156"/>
      <c r="L105" s="139"/>
      <c r="M105" s="237"/>
    </row>
    <row r="106" spans="1:13" s="164" customFormat="1" ht="19.5" customHeight="1">
      <c r="A106" s="139"/>
      <c r="B106" s="140"/>
      <c r="C106" s="134" t="s">
        <v>226</v>
      </c>
      <c r="D106" s="135" t="s">
        <v>227</v>
      </c>
      <c r="E106" s="136">
        <v>25</v>
      </c>
      <c r="F106" s="135">
        <v>10</v>
      </c>
      <c r="G106" s="277">
        <v>20</v>
      </c>
      <c r="H106" s="282">
        <f t="shared" si="4"/>
        <v>250</v>
      </c>
      <c r="I106" s="141"/>
      <c r="J106" s="155"/>
      <c r="K106" s="156"/>
      <c r="L106" s="139"/>
      <c r="M106" s="237"/>
    </row>
    <row r="107" spans="1:13" s="164" customFormat="1" ht="19.5" customHeight="1">
      <c r="A107" s="139"/>
      <c r="B107" s="140"/>
      <c r="C107" s="134" t="s">
        <v>228</v>
      </c>
      <c r="D107" s="135" t="s">
        <v>212</v>
      </c>
      <c r="E107" s="136">
        <v>3</v>
      </c>
      <c r="F107" s="135">
        <v>500</v>
      </c>
      <c r="G107" s="277">
        <v>500</v>
      </c>
      <c r="H107" s="281">
        <f t="shared" si="4"/>
        <v>1500</v>
      </c>
      <c r="I107" s="141"/>
      <c r="J107" s="155"/>
      <c r="K107" s="156"/>
      <c r="L107" s="139"/>
      <c r="M107" s="237"/>
    </row>
    <row r="108" spans="1:13" s="164" customFormat="1" ht="27.75" customHeight="1">
      <c r="A108" s="139"/>
      <c r="B108" s="140"/>
      <c r="C108" s="134" t="s">
        <v>229</v>
      </c>
      <c r="D108" s="135" t="s">
        <v>101</v>
      </c>
      <c r="E108" s="136">
        <v>699</v>
      </c>
      <c r="F108" s="135">
        <v>1</v>
      </c>
      <c r="G108" s="277">
        <v>1</v>
      </c>
      <c r="H108" s="282">
        <f t="shared" si="4"/>
        <v>699</v>
      </c>
      <c r="I108" s="141"/>
      <c r="J108" s="155"/>
      <c r="K108" s="156"/>
      <c r="L108" s="139"/>
      <c r="M108" s="237"/>
    </row>
    <row r="109" spans="1:13" s="164" customFormat="1" ht="19.5" customHeight="1">
      <c r="A109" s="142"/>
      <c r="B109" s="143"/>
      <c r="C109" s="134" t="s">
        <v>230</v>
      </c>
      <c r="D109" s="135" t="s">
        <v>80</v>
      </c>
      <c r="E109" s="136">
        <v>94</v>
      </c>
      <c r="F109" s="135">
        <v>10</v>
      </c>
      <c r="G109" s="277">
        <v>10</v>
      </c>
      <c r="H109" s="282">
        <f t="shared" si="4"/>
        <v>940</v>
      </c>
      <c r="I109" s="144"/>
      <c r="J109" s="157"/>
      <c r="K109" s="158"/>
      <c r="L109" s="142"/>
      <c r="M109" s="238"/>
    </row>
    <row r="110" spans="1:13" s="164" customFormat="1" ht="19.5" customHeight="1">
      <c r="A110" s="283"/>
      <c r="B110" s="284"/>
      <c r="C110" s="284"/>
      <c r="D110" s="284"/>
      <c r="E110" s="285"/>
      <c r="F110" s="130"/>
      <c r="G110" s="277"/>
      <c r="H110" s="278"/>
      <c r="I110" s="131"/>
      <c r="J110" s="152"/>
      <c r="K110" s="128"/>
      <c r="L110" s="127"/>
      <c r="M110" s="238"/>
    </row>
    <row r="111" spans="1:13" ht="36.75" customHeight="1">
      <c r="A111" s="145" t="s">
        <v>231</v>
      </c>
      <c r="B111" s="146"/>
      <c r="C111" s="146"/>
      <c r="D111" s="286"/>
      <c r="E111" s="286"/>
      <c r="F111" s="159"/>
      <c r="G111" s="159">
        <f>SUM(G6:G110)</f>
        <v>833626</v>
      </c>
      <c r="H111" s="148"/>
      <c r="I111" s="148">
        <f>SUM(I6:I110)-I62-I75</f>
        <v>7837599.5</v>
      </c>
      <c r="J111" s="159"/>
      <c r="K111" s="160"/>
      <c r="L111" s="296"/>
      <c r="M111" s="296"/>
    </row>
  </sheetData>
  <sheetProtection/>
  <mergeCells count="149">
    <mergeCell ref="A1:K1"/>
    <mergeCell ref="A111:E111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A101:A109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B101:B109"/>
    <mergeCell ref="C4:C5"/>
    <mergeCell ref="C54:C57"/>
    <mergeCell ref="C58:C60"/>
    <mergeCell ref="D4:D5"/>
    <mergeCell ref="E4:E5"/>
    <mergeCell ref="F4:F5"/>
    <mergeCell ref="G4:G5"/>
    <mergeCell ref="H48:H49"/>
    <mergeCell ref="I4:I5"/>
    <mergeCell ref="I8:I9"/>
    <mergeCell ref="I11:I16"/>
    <mergeCell ref="I17:I18"/>
    <mergeCell ref="I19:I20"/>
    <mergeCell ref="I21:I23"/>
    <mergeCell ref="I24:I27"/>
    <mergeCell ref="I30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I101:I109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3:J47"/>
    <mergeCell ref="J48:J49"/>
    <mergeCell ref="J54:J57"/>
    <mergeCell ref="J58:J61"/>
    <mergeCell ref="J62:J74"/>
    <mergeCell ref="J75:J78"/>
    <mergeCell ref="J80:J87"/>
    <mergeCell ref="J89:J90"/>
    <mergeCell ref="J91:J94"/>
    <mergeCell ref="J97:J98"/>
    <mergeCell ref="J101:J109"/>
    <mergeCell ref="K2:K5"/>
    <mergeCell ref="K8:K9"/>
    <mergeCell ref="K17:K18"/>
    <mergeCell ref="K19:K20"/>
    <mergeCell ref="K24:K27"/>
    <mergeCell ref="K30:K31"/>
    <mergeCell ref="K32:K33"/>
    <mergeCell ref="K34:K35"/>
    <mergeCell ref="K36:K39"/>
    <mergeCell ref="K46:K47"/>
    <mergeCell ref="K48:K49"/>
    <mergeCell ref="K54:K57"/>
    <mergeCell ref="K58:K61"/>
    <mergeCell ref="K62:K74"/>
    <mergeCell ref="K75:K78"/>
    <mergeCell ref="K80:K87"/>
    <mergeCell ref="K91:K94"/>
    <mergeCell ref="K97:K98"/>
    <mergeCell ref="K101:K109"/>
    <mergeCell ref="L2:L5"/>
    <mergeCell ref="L8:L9"/>
    <mergeCell ref="L17:L18"/>
    <mergeCell ref="L19:L20"/>
    <mergeCell ref="L21:L23"/>
    <mergeCell ref="L24:L27"/>
    <mergeCell ref="L30:L33"/>
    <mergeCell ref="L34:L35"/>
    <mergeCell ref="L36:L39"/>
    <mergeCell ref="L43:L47"/>
    <mergeCell ref="L48:L49"/>
    <mergeCell ref="L54:L57"/>
    <mergeCell ref="L58:L61"/>
    <mergeCell ref="L62:L78"/>
    <mergeCell ref="L80:L87"/>
    <mergeCell ref="L89:L90"/>
    <mergeCell ref="L91:L94"/>
    <mergeCell ref="L97:L98"/>
    <mergeCell ref="L101:L109"/>
    <mergeCell ref="M2:M5"/>
    <mergeCell ref="M8:M9"/>
    <mergeCell ref="M14:M15"/>
    <mergeCell ref="M17:M18"/>
    <mergeCell ref="M19:M20"/>
    <mergeCell ref="M24:M27"/>
    <mergeCell ref="M30:M31"/>
    <mergeCell ref="M32:M33"/>
    <mergeCell ref="M34:M35"/>
    <mergeCell ref="M36:M39"/>
    <mergeCell ref="M43:M45"/>
    <mergeCell ref="M46:M47"/>
    <mergeCell ref="M48:M49"/>
    <mergeCell ref="M54:M57"/>
    <mergeCell ref="M58:M61"/>
    <mergeCell ref="M62:M78"/>
    <mergeCell ref="M80:M87"/>
    <mergeCell ref="M89:M90"/>
    <mergeCell ref="M91:M94"/>
    <mergeCell ref="M97:M98"/>
    <mergeCell ref="M101:M109"/>
    <mergeCell ref="C2:H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5.125" style="9" customWidth="1"/>
    <col min="2" max="2" width="12.625" style="10" customWidth="1"/>
    <col min="3" max="3" width="24.00390625" style="11" customWidth="1"/>
    <col min="4" max="4" width="12.625" style="11" customWidth="1"/>
    <col min="5" max="5" width="10.125" style="12" customWidth="1"/>
    <col min="6" max="6" width="8.75390625" style="2" customWidth="1"/>
    <col min="7" max="8" width="14.375" style="12" customWidth="1"/>
    <col min="9" max="9" width="14.375" style="13" customWidth="1"/>
    <col min="10" max="10" width="35.625" style="13" customWidth="1"/>
    <col min="11" max="16384" width="9.00390625" style="2" customWidth="1"/>
  </cols>
  <sheetData>
    <row r="1" spans="1:10" ht="63.75" customHeight="1">
      <c r="A1" s="14" t="s">
        <v>0</v>
      </c>
      <c r="B1" s="15"/>
      <c r="C1" s="14"/>
      <c r="D1" s="14"/>
      <c r="E1" s="16"/>
      <c r="F1" s="17"/>
      <c r="G1" s="16"/>
      <c r="H1" s="16"/>
      <c r="I1" s="106"/>
      <c r="J1" s="106"/>
    </row>
    <row r="2" spans="1:10" s="1" customFormat="1" ht="13.5">
      <c r="A2" s="18" t="s">
        <v>1</v>
      </c>
      <c r="B2" s="19" t="s">
        <v>232</v>
      </c>
      <c r="C2" s="20" t="s">
        <v>3</v>
      </c>
      <c r="D2" s="21"/>
      <c r="E2" s="22"/>
      <c r="F2" s="23"/>
      <c r="G2" s="22"/>
      <c r="H2" s="24" t="s">
        <v>4</v>
      </c>
      <c r="I2" s="107" t="s">
        <v>5</v>
      </c>
      <c r="J2" s="19" t="s">
        <v>6</v>
      </c>
    </row>
    <row r="3" spans="1:10" s="1" customFormat="1" ht="13.5">
      <c r="A3" s="25"/>
      <c r="B3" s="26"/>
      <c r="C3" s="21"/>
      <c r="D3" s="21"/>
      <c r="E3" s="22"/>
      <c r="F3" s="23"/>
      <c r="G3" s="22"/>
      <c r="H3" s="27"/>
      <c r="I3" s="108"/>
      <c r="J3" s="26"/>
    </row>
    <row r="4" spans="1:10" s="1" customFormat="1" ht="14.25">
      <c r="A4" s="25"/>
      <c r="B4" s="26"/>
      <c r="C4" s="20" t="s">
        <v>7</v>
      </c>
      <c r="D4" s="20" t="s">
        <v>8</v>
      </c>
      <c r="E4" s="28" t="s">
        <v>9</v>
      </c>
      <c r="F4" s="29" t="s">
        <v>10</v>
      </c>
      <c r="G4" s="28" t="s">
        <v>11</v>
      </c>
      <c r="H4" s="27"/>
      <c r="I4" s="108"/>
      <c r="J4" s="26"/>
    </row>
    <row r="5" spans="1:10" s="1" customFormat="1" ht="14.25">
      <c r="A5" s="30"/>
      <c r="B5" s="31"/>
      <c r="C5" s="21"/>
      <c r="D5" s="21"/>
      <c r="E5" s="32"/>
      <c r="F5" s="23"/>
      <c r="G5" s="28" t="s">
        <v>12</v>
      </c>
      <c r="H5" s="33"/>
      <c r="I5" s="109"/>
      <c r="J5" s="31"/>
    </row>
    <row r="6" spans="1:10" s="1" customFormat="1" ht="27.75" customHeight="1">
      <c r="A6" s="34">
        <v>1</v>
      </c>
      <c r="B6" s="35" t="s">
        <v>13</v>
      </c>
      <c r="C6" s="35" t="s">
        <v>14</v>
      </c>
      <c r="D6" s="35" t="s">
        <v>15</v>
      </c>
      <c r="E6" s="36"/>
      <c r="F6" s="37">
        <v>200</v>
      </c>
      <c r="G6" s="36"/>
      <c r="H6" s="38" t="s">
        <v>16</v>
      </c>
      <c r="I6" s="110" t="s">
        <v>17</v>
      </c>
      <c r="J6" s="35" t="s">
        <v>18</v>
      </c>
    </row>
    <row r="7" spans="1:10" s="1" customFormat="1" ht="28.5" customHeight="1">
      <c r="A7" s="34">
        <v>2</v>
      </c>
      <c r="B7" s="35" t="s">
        <v>19</v>
      </c>
      <c r="C7" s="35" t="s">
        <v>20</v>
      </c>
      <c r="D7" s="35" t="s">
        <v>15</v>
      </c>
      <c r="E7" s="36">
        <v>2.03</v>
      </c>
      <c r="F7" s="37">
        <v>50000</v>
      </c>
      <c r="G7" s="36">
        <v>101500</v>
      </c>
      <c r="H7" s="39">
        <v>101500</v>
      </c>
      <c r="I7" s="35" t="s">
        <v>21</v>
      </c>
      <c r="J7" s="35" t="s">
        <v>22</v>
      </c>
    </row>
    <row r="8" spans="1:10" s="1" customFormat="1" ht="24.75" customHeight="1">
      <c r="A8" s="40">
        <v>3</v>
      </c>
      <c r="B8" s="41" t="s">
        <v>23</v>
      </c>
      <c r="C8" s="35" t="s">
        <v>24</v>
      </c>
      <c r="D8" s="35" t="s">
        <v>25</v>
      </c>
      <c r="E8" s="36">
        <v>58</v>
      </c>
      <c r="F8" s="37">
        <v>860</v>
      </c>
      <c r="G8" s="36">
        <v>49880</v>
      </c>
      <c r="H8" s="42">
        <v>116000</v>
      </c>
      <c r="I8" s="41" t="s">
        <v>26</v>
      </c>
      <c r="J8" s="41" t="s">
        <v>27</v>
      </c>
    </row>
    <row r="9" spans="1:10" s="2" customFormat="1" ht="24.75" customHeight="1">
      <c r="A9" s="43"/>
      <c r="B9" s="44"/>
      <c r="C9" s="45" t="s">
        <v>28</v>
      </c>
      <c r="D9" s="45" t="s">
        <v>25</v>
      </c>
      <c r="E9" s="46">
        <v>58</v>
      </c>
      <c r="F9" s="47">
        <v>1140</v>
      </c>
      <c r="G9" s="46">
        <v>66120</v>
      </c>
      <c r="H9" s="48"/>
      <c r="I9" s="44"/>
      <c r="J9" s="44"/>
    </row>
    <row r="10" spans="1:10" s="2" customFormat="1" ht="28.5" customHeight="1">
      <c r="A10" s="49">
        <v>4</v>
      </c>
      <c r="B10" s="45" t="s">
        <v>29</v>
      </c>
      <c r="C10" s="45" t="s">
        <v>30</v>
      </c>
      <c r="D10" s="45" t="s">
        <v>31</v>
      </c>
      <c r="E10" s="46">
        <v>125</v>
      </c>
      <c r="F10" s="47">
        <v>200</v>
      </c>
      <c r="G10" s="46">
        <v>25000</v>
      </c>
      <c r="H10" s="46">
        <v>25000</v>
      </c>
      <c r="I10" s="45" t="s">
        <v>32</v>
      </c>
      <c r="J10" s="45" t="s">
        <v>22</v>
      </c>
    </row>
    <row r="11" spans="1:10" s="2" customFormat="1" ht="40.5" customHeight="1">
      <c r="A11" s="50">
        <v>5</v>
      </c>
      <c r="B11" s="51" t="s">
        <v>33</v>
      </c>
      <c r="C11" s="45" t="s">
        <v>34</v>
      </c>
      <c r="D11" s="45" t="s">
        <v>35</v>
      </c>
      <c r="E11" s="46">
        <v>13</v>
      </c>
      <c r="F11" s="47">
        <v>3000</v>
      </c>
      <c r="G11" s="46">
        <v>39000</v>
      </c>
      <c r="H11" s="52">
        <f>SUM(G11:G16)</f>
        <v>303120</v>
      </c>
      <c r="I11" s="45" t="s">
        <v>36</v>
      </c>
      <c r="J11" s="45" t="s">
        <v>37</v>
      </c>
    </row>
    <row r="12" spans="1:10" s="2" customFormat="1" ht="28.5" customHeight="1">
      <c r="A12" s="53"/>
      <c r="B12" s="51"/>
      <c r="C12" s="45" t="s">
        <v>38</v>
      </c>
      <c r="D12" s="45" t="s">
        <v>39</v>
      </c>
      <c r="E12" s="46">
        <v>19.8</v>
      </c>
      <c r="F12" s="47">
        <v>10000</v>
      </c>
      <c r="G12" s="46">
        <v>198000</v>
      </c>
      <c r="H12" s="54"/>
      <c r="I12" s="45" t="s">
        <v>32</v>
      </c>
      <c r="J12" s="45" t="s">
        <v>40</v>
      </c>
    </row>
    <row r="13" spans="1:10" s="2" customFormat="1" ht="24" customHeight="1">
      <c r="A13" s="53"/>
      <c r="B13" s="51"/>
      <c r="C13" s="45" t="s">
        <v>41</v>
      </c>
      <c r="D13" s="45" t="s">
        <v>35</v>
      </c>
      <c r="E13" s="46">
        <v>22.8</v>
      </c>
      <c r="F13" s="47">
        <v>600</v>
      </c>
      <c r="G13" s="46">
        <v>13680</v>
      </c>
      <c r="H13" s="54"/>
      <c r="I13" s="45" t="s">
        <v>42</v>
      </c>
      <c r="J13" s="45" t="s">
        <v>43</v>
      </c>
    </row>
    <row r="14" spans="1:10" s="2" customFormat="1" ht="30" customHeight="1">
      <c r="A14" s="53"/>
      <c r="B14" s="51"/>
      <c r="C14" s="45" t="s">
        <v>41</v>
      </c>
      <c r="D14" s="45" t="s">
        <v>35</v>
      </c>
      <c r="E14" s="46">
        <v>22.8</v>
      </c>
      <c r="F14" s="47">
        <v>980</v>
      </c>
      <c r="G14" s="46">
        <v>22344</v>
      </c>
      <c r="H14" s="54"/>
      <c r="I14" s="45" t="s">
        <v>44</v>
      </c>
      <c r="J14" s="45" t="s">
        <v>45</v>
      </c>
    </row>
    <row r="15" spans="1:10" s="2" customFormat="1" ht="25.5" customHeight="1">
      <c r="A15" s="53"/>
      <c r="B15" s="51"/>
      <c r="C15" s="55" t="s">
        <v>41</v>
      </c>
      <c r="D15" s="55" t="s">
        <v>35</v>
      </c>
      <c r="E15" s="56">
        <v>22.8</v>
      </c>
      <c r="F15" s="57">
        <v>1120</v>
      </c>
      <c r="G15" s="56">
        <f>E15*F15</f>
        <v>25536</v>
      </c>
      <c r="H15" s="54"/>
      <c r="I15" s="55" t="s">
        <v>46</v>
      </c>
      <c r="J15" s="55" t="s">
        <v>47</v>
      </c>
    </row>
    <row r="16" spans="1:10" s="2" customFormat="1" ht="25.5" customHeight="1">
      <c r="A16" s="53"/>
      <c r="B16" s="51"/>
      <c r="C16" s="55" t="s">
        <v>41</v>
      </c>
      <c r="D16" s="55" t="s">
        <v>35</v>
      </c>
      <c r="E16" s="56">
        <v>22.8</v>
      </c>
      <c r="F16" s="58">
        <v>200</v>
      </c>
      <c r="G16" s="59">
        <f>E16*F16</f>
        <v>4560</v>
      </c>
      <c r="H16" s="54"/>
      <c r="I16" s="68" t="s">
        <v>48</v>
      </c>
      <c r="J16" s="68" t="s">
        <v>248</v>
      </c>
    </row>
    <row r="17" spans="1:10" s="2" customFormat="1" ht="27" customHeight="1">
      <c r="A17" s="50">
        <v>6</v>
      </c>
      <c r="B17" s="51" t="s">
        <v>50</v>
      </c>
      <c r="C17" s="45" t="s">
        <v>20</v>
      </c>
      <c r="D17" s="45" t="s">
        <v>51</v>
      </c>
      <c r="E17" s="46">
        <v>3</v>
      </c>
      <c r="F17" s="47">
        <v>10000</v>
      </c>
      <c r="G17" s="46">
        <v>30000</v>
      </c>
      <c r="H17" s="60">
        <v>180000</v>
      </c>
      <c r="I17" s="68" t="s">
        <v>42</v>
      </c>
      <c r="J17" s="68" t="s">
        <v>22</v>
      </c>
    </row>
    <row r="18" spans="1:10" s="2" customFormat="1" ht="30" customHeight="1">
      <c r="A18" s="53"/>
      <c r="B18" s="51"/>
      <c r="C18" s="45" t="s">
        <v>52</v>
      </c>
      <c r="D18" s="45" t="s">
        <v>51</v>
      </c>
      <c r="E18" s="46">
        <v>15</v>
      </c>
      <c r="F18" s="47">
        <v>10000</v>
      </c>
      <c r="G18" s="46">
        <v>150000</v>
      </c>
      <c r="H18" s="48"/>
      <c r="I18" s="44"/>
      <c r="J18" s="44"/>
    </row>
    <row r="19" spans="1:10" s="2" customFormat="1" ht="30" customHeight="1">
      <c r="A19" s="53"/>
      <c r="B19" s="51"/>
      <c r="C19" s="61" t="s">
        <v>53</v>
      </c>
      <c r="D19" s="61" t="s">
        <v>54</v>
      </c>
      <c r="E19" s="62">
        <v>1.2</v>
      </c>
      <c r="F19" s="63">
        <v>500000</v>
      </c>
      <c r="G19" s="62">
        <f>E19*F19</f>
        <v>600000</v>
      </c>
      <c r="H19" s="64">
        <f>G19+G20</f>
        <v>750000</v>
      </c>
      <c r="I19" s="68" t="s">
        <v>55</v>
      </c>
      <c r="J19" s="68" t="s">
        <v>22</v>
      </c>
    </row>
    <row r="20" spans="1:10" s="2" customFormat="1" ht="30" customHeight="1">
      <c r="A20" s="65"/>
      <c r="B20" s="51"/>
      <c r="C20" s="61" t="s">
        <v>56</v>
      </c>
      <c r="D20" s="61" t="s">
        <v>54</v>
      </c>
      <c r="E20" s="62">
        <v>15</v>
      </c>
      <c r="F20" s="63">
        <v>10000</v>
      </c>
      <c r="G20" s="62">
        <f>E20*F20</f>
        <v>150000</v>
      </c>
      <c r="H20" s="66"/>
      <c r="I20" s="84"/>
      <c r="J20" s="84"/>
    </row>
    <row r="21" spans="1:10" s="2" customFormat="1" ht="30" customHeight="1">
      <c r="A21" s="67">
        <v>7</v>
      </c>
      <c r="B21" s="68" t="s">
        <v>57</v>
      </c>
      <c r="C21" s="45" t="s">
        <v>58</v>
      </c>
      <c r="D21" s="45" t="s">
        <v>15</v>
      </c>
      <c r="E21" s="46">
        <v>6.25</v>
      </c>
      <c r="F21" s="47">
        <v>4000</v>
      </c>
      <c r="G21" s="46">
        <v>25000</v>
      </c>
      <c r="H21" s="52">
        <f>G21+G22+G23</f>
        <v>43750</v>
      </c>
      <c r="I21" s="45" t="s">
        <v>44</v>
      </c>
      <c r="J21" s="45" t="s">
        <v>59</v>
      </c>
    </row>
    <row r="22" spans="1:10" s="2" customFormat="1" ht="30" customHeight="1">
      <c r="A22" s="69"/>
      <c r="B22" s="70"/>
      <c r="C22" s="45" t="s">
        <v>58</v>
      </c>
      <c r="D22" s="45" t="s">
        <v>15</v>
      </c>
      <c r="E22" s="46">
        <v>6.25</v>
      </c>
      <c r="F22" s="47">
        <v>1000</v>
      </c>
      <c r="G22" s="46">
        <v>6250</v>
      </c>
      <c r="H22" s="54"/>
      <c r="I22" s="68" t="s">
        <v>60</v>
      </c>
      <c r="J22" s="68" t="s">
        <v>61</v>
      </c>
    </row>
    <row r="23" spans="1:10" s="2" customFormat="1" ht="30" customHeight="1">
      <c r="A23" s="69"/>
      <c r="B23" s="70"/>
      <c r="C23" s="45" t="s">
        <v>58</v>
      </c>
      <c r="D23" s="45" t="s">
        <v>15</v>
      </c>
      <c r="E23" s="46">
        <v>6.25</v>
      </c>
      <c r="F23" s="47">
        <v>2000</v>
      </c>
      <c r="G23" s="46">
        <f>E23*F23</f>
        <v>12500</v>
      </c>
      <c r="H23" s="54"/>
      <c r="I23" s="68" t="s">
        <v>62</v>
      </c>
      <c r="J23" s="68" t="s">
        <v>63</v>
      </c>
    </row>
    <row r="24" spans="1:10" s="2" customFormat="1" ht="34.5" customHeight="1">
      <c r="A24" s="67">
        <v>8</v>
      </c>
      <c r="B24" s="68" t="s">
        <v>64</v>
      </c>
      <c r="C24" s="45" t="s">
        <v>65</v>
      </c>
      <c r="D24" s="45" t="s">
        <v>66</v>
      </c>
      <c r="E24" s="46">
        <v>4992</v>
      </c>
      <c r="F24" s="47">
        <v>120</v>
      </c>
      <c r="G24" s="46">
        <v>599040</v>
      </c>
      <c r="H24" s="71">
        <f>SUM(G24:G27)</f>
        <v>905070</v>
      </c>
      <c r="I24" s="68" t="s">
        <v>44</v>
      </c>
      <c r="J24" s="68" t="s">
        <v>67</v>
      </c>
    </row>
    <row r="25" spans="1:10" s="2" customFormat="1" ht="33" customHeight="1">
      <c r="A25" s="69"/>
      <c r="B25" s="70"/>
      <c r="C25" s="45" t="s">
        <v>68</v>
      </c>
      <c r="D25" s="45" t="s">
        <v>66</v>
      </c>
      <c r="E25" s="46">
        <v>6432</v>
      </c>
      <c r="F25" s="47">
        <v>47</v>
      </c>
      <c r="G25" s="46">
        <v>302304</v>
      </c>
      <c r="H25" s="72"/>
      <c r="I25" s="70"/>
      <c r="J25" s="70"/>
    </row>
    <row r="26" spans="1:10" s="2" customFormat="1" ht="36" customHeight="1">
      <c r="A26" s="69"/>
      <c r="B26" s="70"/>
      <c r="C26" s="45" t="s">
        <v>69</v>
      </c>
      <c r="D26" s="45" t="s">
        <v>66</v>
      </c>
      <c r="E26" s="46">
        <v>3600</v>
      </c>
      <c r="F26" s="47">
        <v>1</v>
      </c>
      <c r="G26" s="46">
        <v>3600</v>
      </c>
      <c r="H26" s="72"/>
      <c r="I26" s="70"/>
      <c r="J26" s="70"/>
    </row>
    <row r="27" spans="1:10" s="2" customFormat="1" ht="30.75" customHeight="1">
      <c r="A27" s="43"/>
      <c r="B27" s="44"/>
      <c r="C27" s="45" t="s">
        <v>69</v>
      </c>
      <c r="D27" s="45" t="s">
        <v>39</v>
      </c>
      <c r="E27" s="46">
        <v>18</v>
      </c>
      <c r="F27" s="47">
        <v>7</v>
      </c>
      <c r="G27" s="46">
        <v>126</v>
      </c>
      <c r="H27" s="73"/>
      <c r="I27" s="44"/>
      <c r="J27" s="44"/>
    </row>
    <row r="28" spans="1:10" s="2" customFormat="1" ht="30" customHeight="1">
      <c r="A28" s="74">
        <v>9</v>
      </c>
      <c r="B28" s="55" t="s">
        <v>70</v>
      </c>
      <c r="C28" s="55" t="s">
        <v>71</v>
      </c>
      <c r="D28" s="55" t="s">
        <v>72</v>
      </c>
      <c r="E28" s="75">
        <v>37.25</v>
      </c>
      <c r="F28" s="55">
        <v>80</v>
      </c>
      <c r="G28" s="75">
        <f aca="true" t="shared" si="0" ref="G28:G35">E28*F28</f>
        <v>2980</v>
      </c>
      <c r="H28" s="75">
        <v>2980</v>
      </c>
      <c r="I28" s="55" t="s">
        <v>46</v>
      </c>
      <c r="J28" s="55" t="s">
        <v>73</v>
      </c>
    </row>
    <row r="29" spans="1:10" s="2" customFormat="1" ht="39.75" customHeight="1">
      <c r="A29" s="74">
        <v>10</v>
      </c>
      <c r="B29" s="55" t="s">
        <v>74</v>
      </c>
      <c r="C29" s="55" t="s">
        <v>75</v>
      </c>
      <c r="D29" s="55" t="s">
        <v>76</v>
      </c>
      <c r="E29" s="56">
        <v>9.9</v>
      </c>
      <c r="F29" s="57">
        <v>9000</v>
      </c>
      <c r="G29" s="56">
        <f t="shared" si="0"/>
        <v>89100</v>
      </c>
      <c r="H29" s="76">
        <v>89100</v>
      </c>
      <c r="I29" s="55" t="s">
        <v>46</v>
      </c>
      <c r="J29" s="55" t="s">
        <v>77</v>
      </c>
    </row>
    <row r="30" spans="1:10" s="2" customFormat="1" ht="24.75" customHeight="1">
      <c r="A30" s="77">
        <v>11</v>
      </c>
      <c r="B30" s="68" t="s">
        <v>78</v>
      </c>
      <c r="C30" s="78" t="s">
        <v>79</v>
      </c>
      <c r="D30" s="78" t="s">
        <v>80</v>
      </c>
      <c r="E30" s="59">
        <v>13</v>
      </c>
      <c r="F30" s="58">
        <v>6500</v>
      </c>
      <c r="G30" s="59">
        <v>84500</v>
      </c>
      <c r="H30" s="60">
        <f>SUM(G30:G33)</f>
        <v>160500</v>
      </c>
      <c r="I30" s="68" t="s">
        <v>46</v>
      </c>
      <c r="J30" s="68" t="s">
        <v>81</v>
      </c>
    </row>
    <row r="31" spans="1:10" s="2" customFormat="1" ht="24.75" customHeight="1">
      <c r="A31" s="79"/>
      <c r="B31" s="80"/>
      <c r="C31" s="78" t="s">
        <v>82</v>
      </c>
      <c r="D31" s="78" t="s">
        <v>39</v>
      </c>
      <c r="E31" s="59">
        <v>15.8</v>
      </c>
      <c r="F31" s="58">
        <v>3500</v>
      </c>
      <c r="G31" s="59">
        <v>55300</v>
      </c>
      <c r="H31" s="81"/>
      <c r="I31" s="44"/>
      <c r="J31" s="84"/>
    </row>
    <row r="32" spans="1:10" s="2" customFormat="1" ht="24.75" customHeight="1">
      <c r="A32" s="79"/>
      <c r="B32" s="80"/>
      <c r="C32" s="78" t="s">
        <v>83</v>
      </c>
      <c r="D32" s="78" t="s">
        <v>84</v>
      </c>
      <c r="E32" s="82">
        <v>15.8</v>
      </c>
      <c r="F32" s="58">
        <v>500</v>
      </c>
      <c r="G32" s="82">
        <f t="shared" si="0"/>
        <v>7900</v>
      </c>
      <c r="H32" s="81"/>
      <c r="I32" s="80" t="s">
        <v>85</v>
      </c>
      <c r="J32" s="80" t="s">
        <v>73</v>
      </c>
    </row>
    <row r="33" spans="1:10" s="2" customFormat="1" ht="24.75" customHeight="1">
      <c r="A33" s="83"/>
      <c r="B33" s="84"/>
      <c r="C33" s="78" t="s">
        <v>86</v>
      </c>
      <c r="D33" s="78" t="s">
        <v>87</v>
      </c>
      <c r="E33" s="82">
        <v>12.8</v>
      </c>
      <c r="F33" s="58">
        <v>1000</v>
      </c>
      <c r="G33" s="82">
        <f t="shared" si="0"/>
        <v>12800</v>
      </c>
      <c r="H33" s="48"/>
      <c r="I33" s="84"/>
      <c r="J33" s="84"/>
    </row>
    <row r="34" spans="1:10" s="2" customFormat="1" ht="24.75" customHeight="1">
      <c r="A34" s="77">
        <v>12</v>
      </c>
      <c r="B34" s="68" t="s">
        <v>88</v>
      </c>
      <c r="C34" s="78" t="s">
        <v>89</v>
      </c>
      <c r="D34" s="78" t="s">
        <v>66</v>
      </c>
      <c r="E34" s="82">
        <v>50</v>
      </c>
      <c r="F34" s="78">
        <v>200</v>
      </c>
      <c r="G34" s="82">
        <f t="shared" si="0"/>
        <v>10000</v>
      </c>
      <c r="H34" s="64">
        <f>SUM(G34:G35)</f>
        <v>10135</v>
      </c>
      <c r="I34" s="68" t="s">
        <v>90</v>
      </c>
      <c r="J34" s="68" t="s">
        <v>22</v>
      </c>
    </row>
    <row r="35" spans="1:10" s="2" customFormat="1" ht="24.75" customHeight="1">
      <c r="A35" s="83"/>
      <c r="B35" s="84"/>
      <c r="C35" s="78" t="s">
        <v>91</v>
      </c>
      <c r="D35" s="78" t="s">
        <v>92</v>
      </c>
      <c r="E35" s="82">
        <v>9</v>
      </c>
      <c r="F35" s="78">
        <v>15</v>
      </c>
      <c r="G35" s="82">
        <f t="shared" si="0"/>
        <v>135</v>
      </c>
      <c r="H35" s="66"/>
      <c r="I35" s="84"/>
      <c r="J35" s="84"/>
    </row>
    <row r="36" spans="1:10" s="2" customFormat="1" ht="24.75" customHeight="1">
      <c r="A36" s="79">
        <v>13</v>
      </c>
      <c r="B36" s="80" t="s">
        <v>93</v>
      </c>
      <c r="C36" s="78" t="s">
        <v>94</v>
      </c>
      <c r="D36" s="78" t="s">
        <v>95</v>
      </c>
      <c r="E36" s="82">
        <v>0.7</v>
      </c>
      <c r="F36" s="78">
        <v>2000</v>
      </c>
      <c r="G36" s="82">
        <v>1400</v>
      </c>
      <c r="H36" s="85">
        <f>G36+G37+G38+G39</f>
        <v>5660</v>
      </c>
      <c r="I36" s="80" t="s">
        <v>96</v>
      </c>
      <c r="J36" s="80" t="s">
        <v>97</v>
      </c>
    </row>
    <row r="37" spans="1:10" s="2" customFormat="1" ht="24.75" customHeight="1">
      <c r="A37" s="79"/>
      <c r="B37" s="80"/>
      <c r="C37" s="78" t="s">
        <v>98</v>
      </c>
      <c r="D37" s="78" t="s">
        <v>15</v>
      </c>
      <c r="E37" s="82">
        <v>2</v>
      </c>
      <c r="F37" s="78">
        <v>900</v>
      </c>
      <c r="G37" s="82">
        <v>1800</v>
      </c>
      <c r="H37" s="85"/>
      <c r="I37" s="80"/>
      <c r="J37" s="80"/>
    </row>
    <row r="38" spans="1:10" s="2" customFormat="1" ht="24.75" customHeight="1">
      <c r="A38" s="79"/>
      <c r="B38" s="80"/>
      <c r="C38" s="78" t="s">
        <v>99</v>
      </c>
      <c r="D38" s="78" t="s">
        <v>66</v>
      </c>
      <c r="E38" s="82">
        <v>8</v>
      </c>
      <c r="F38" s="78">
        <v>70</v>
      </c>
      <c r="G38" s="82">
        <v>560</v>
      </c>
      <c r="H38" s="85"/>
      <c r="I38" s="80"/>
      <c r="J38" s="80"/>
    </row>
    <row r="39" spans="1:10" s="2" customFormat="1" ht="24.75" customHeight="1">
      <c r="A39" s="83"/>
      <c r="B39" s="84"/>
      <c r="C39" s="78" t="s">
        <v>100</v>
      </c>
      <c r="D39" s="78" t="s">
        <v>101</v>
      </c>
      <c r="E39" s="82">
        <v>950</v>
      </c>
      <c r="F39" s="78">
        <v>2</v>
      </c>
      <c r="G39" s="82">
        <v>1900</v>
      </c>
      <c r="H39" s="66"/>
      <c r="I39" s="84"/>
      <c r="J39" s="84"/>
    </row>
    <row r="40" spans="1:10" s="2" customFormat="1" ht="27.75" customHeight="1">
      <c r="A40" s="83">
        <v>14</v>
      </c>
      <c r="B40" s="84" t="s">
        <v>102</v>
      </c>
      <c r="C40" s="78" t="s">
        <v>103</v>
      </c>
      <c r="D40" s="78" t="s">
        <v>66</v>
      </c>
      <c r="E40" s="82">
        <v>75</v>
      </c>
      <c r="F40" s="78">
        <v>200</v>
      </c>
      <c r="G40" s="82">
        <v>15000</v>
      </c>
      <c r="H40" s="66">
        <v>15000</v>
      </c>
      <c r="I40" s="84" t="s">
        <v>104</v>
      </c>
      <c r="J40" s="84" t="s">
        <v>105</v>
      </c>
    </row>
    <row r="41" spans="1:10" s="2" customFormat="1" ht="27.75" customHeight="1">
      <c r="A41" s="83">
        <v>15</v>
      </c>
      <c r="B41" s="84" t="s">
        <v>106</v>
      </c>
      <c r="C41" s="78" t="s">
        <v>107</v>
      </c>
      <c r="D41" s="78" t="s">
        <v>95</v>
      </c>
      <c r="E41" s="82">
        <v>20</v>
      </c>
      <c r="F41" s="78">
        <v>80</v>
      </c>
      <c r="G41" s="82">
        <v>1600</v>
      </c>
      <c r="H41" s="66">
        <v>1600</v>
      </c>
      <c r="I41" s="84" t="s">
        <v>104</v>
      </c>
      <c r="J41" s="84" t="s">
        <v>108</v>
      </c>
    </row>
    <row r="42" spans="1:10" s="2" customFormat="1" ht="30.75" customHeight="1">
      <c r="A42" s="51">
        <v>16</v>
      </c>
      <c r="B42" s="84" t="s">
        <v>109</v>
      </c>
      <c r="C42" s="78" t="s">
        <v>110</v>
      </c>
      <c r="D42" s="78" t="s">
        <v>15</v>
      </c>
      <c r="E42" s="82">
        <v>2.5</v>
      </c>
      <c r="F42" s="78">
        <v>49900</v>
      </c>
      <c r="G42" s="82">
        <v>124750</v>
      </c>
      <c r="H42" s="86">
        <v>124750</v>
      </c>
      <c r="I42" s="84" t="s">
        <v>111</v>
      </c>
      <c r="J42" s="84" t="s">
        <v>22</v>
      </c>
    </row>
    <row r="43" spans="1:10" s="2" customFormat="1" ht="24.75" customHeight="1">
      <c r="A43" s="79">
        <v>17</v>
      </c>
      <c r="B43" s="80" t="s">
        <v>112</v>
      </c>
      <c r="C43" s="78" t="s">
        <v>113</v>
      </c>
      <c r="D43" s="78" t="s">
        <v>114</v>
      </c>
      <c r="E43" s="82">
        <v>66800</v>
      </c>
      <c r="F43" s="78">
        <v>2</v>
      </c>
      <c r="G43" s="82">
        <v>133600</v>
      </c>
      <c r="H43" s="87">
        <f>G43+G44+G45+G46+G47</f>
        <v>310320</v>
      </c>
      <c r="I43" s="80" t="s">
        <v>111</v>
      </c>
      <c r="J43" s="84" t="s">
        <v>115</v>
      </c>
    </row>
    <row r="44" spans="1:10" s="2" customFormat="1" ht="24.75" customHeight="1">
      <c r="A44" s="79"/>
      <c r="B44" s="80"/>
      <c r="C44" s="78" t="s">
        <v>116</v>
      </c>
      <c r="D44" s="78" t="s">
        <v>114</v>
      </c>
      <c r="E44" s="82">
        <v>66800</v>
      </c>
      <c r="F44" s="78">
        <v>1</v>
      </c>
      <c r="G44" s="82">
        <v>66800</v>
      </c>
      <c r="H44" s="87"/>
      <c r="I44" s="80"/>
      <c r="J44" s="84" t="s">
        <v>43</v>
      </c>
    </row>
    <row r="45" spans="1:10" s="2" customFormat="1" ht="24.75" customHeight="1">
      <c r="A45" s="79"/>
      <c r="B45" s="80"/>
      <c r="C45" s="78" t="s">
        <v>117</v>
      </c>
      <c r="D45" s="78" t="s">
        <v>114</v>
      </c>
      <c r="E45" s="82">
        <v>55920</v>
      </c>
      <c r="F45" s="78">
        <v>1</v>
      </c>
      <c r="G45" s="82">
        <v>55920</v>
      </c>
      <c r="H45" s="87"/>
      <c r="I45" s="80"/>
      <c r="J45" s="84" t="s">
        <v>118</v>
      </c>
    </row>
    <row r="46" spans="1:10" s="2" customFormat="1" ht="24.75" customHeight="1">
      <c r="A46" s="79"/>
      <c r="B46" s="80"/>
      <c r="C46" s="78" t="s">
        <v>119</v>
      </c>
      <c r="D46" s="78" t="s">
        <v>15</v>
      </c>
      <c r="E46" s="82">
        <v>8</v>
      </c>
      <c r="F46" s="78">
        <v>3000</v>
      </c>
      <c r="G46" s="82">
        <v>24000</v>
      </c>
      <c r="H46" s="87"/>
      <c r="I46" s="80"/>
      <c r="J46" s="80" t="s">
        <v>22</v>
      </c>
    </row>
    <row r="47" spans="1:10" s="2" customFormat="1" ht="24.75" customHeight="1">
      <c r="A47" s="83"/>
      <c r="B47" s="84"/>
      <c r="C47" s="78" t="s">
        <v>120</v>
      </c>
      <c r="D47" s="78" t="s">
        <v>15</v>
      </c>
      <c r="E47" s="82">
        <v>3</v>
      </c>
      <c r="F47" s="78">
        <v>10000</v>
      </c>
      <c r="G47" s="82">
        <v>30000</v>
      </c>
      <c r="H47" s="86"/>
      <c r="I47" s="84"/>
      <c r="J47" s="84"/>
    </row>
    <row r="48" spans="1:10" s="2" customFormat="1" ht="24.75" customHeight="1">
      <c r="A48" s="79">
        <v>18</v>
      </c>
      <c r="B48" s="80" t="s">
        <v>121</v>
      </c>
      <c r="C48" s="78" t="s">
        <v>122</v>
      </c>
      <c r="D48" s="78" t="s">
        <v>15</v>
      </c>
      <c r="E48" s="82"/>
      <c r="F48" s="78">
        <v>400</v>
      </c>
      <c r="G48" s="82"/>
      <c r="H48" s="85" t="s">
        <v>16</v>
      </c>
      <c r="I48" s="80" t="s">
        <v>60</v>
      </c>
      <c r="J48" s="80" t="s">
        <v>123</v>
      </c>
    </row>
    <row r="49" spans="1:10" s="2" customFormat="1" ht="24.75" customHeight="1">
      <c r="A49" s="83"/>
      <c r="B49" s="84"/>
      <c r="C49" s="78" t="s">
        <v>124</v>
      </c>
      <c r="D49" s="78" t="s">
        <v>92</v>
      </c>
      <c r="E49" s="82"/>
      <c r="F49" s="78">
        <v>60</v>
      </c>
      <c r="G49" s="82"/>
      <c r="H49" s="66"/>
      <c r="I49" s="84"/>
      <c r="J49" s="84"/>
    </row>
    <row r="50" spans="1:10" s="2" customFormat="1" ht="39" customHeight="1">
      <c r="A50" s="51">
        <v>19</v>
      </c>
      <c r="B50" s="78" t="s">
        <v>125</v>
      </c>
      <c r="C50" s="78" t="s">
        <v>126</v>
      </c>
      <c r="D50" s="78" t="s">
        <v>127</v>
      </c>
      <c r="E50" s="82">
        <v>125000</v>
      </c>
      <c r="F50" s="78">
        <v>4</v>
      </c>
      <c r="G50" s="82">
        <f aca="true" t="shared" si="1" ref="G50:G79">E50*F50</f>
        <v>500000</v>
      </c>
      <c r="H50" s="88">
        <f aca="true" t="shared" si="2" ref="H50:H53">G50</f>
        <v>500000</v>
      </c>
      <c r="I50" s="84" t="s">
        <v>62</v>
      </c>
      <c r="J50" s="84" t="s">
        <v>49</v>
      </c>
    </row>
    <row r="51" spans="1:10" s="3" customFormat="1" ht="45" customHeight="1">
      <c r="A51" s="51">
        <v>20</v>
      </c>
      <c r="B51" s="78" t="s">
        <v>128</v>
      </c>
      <c r="C51" s="78" t="s">
        <v>110</v>
      </c>
      <c r="D51" s="78" t="s">
        <v>15</v>
      </c>
      <c r="E51" s="82"/>
      <c r="F51" s="78">
        <v>20000</v>
      </c>
      <c r="G51" s="82"/>
      <c r="H51" s="82" t="s">
        <v>16</v>
      </c>
      <c r="I51" s="78" t="s">
        <v>62</v>
      </c>
      <c r="J51" s="78" t="s">
        <v>129</v>
      </c>
    </row>
    <row r="52" spans="1:10" s="3" customFormat="1" ht="27.75" customHeight="1">
      <c r="A52" s="51">
        <v>21</v>
      </c>
      <c r="B52" s="78" t="s">
        <v>130</v>
      </c>
      <c r="C52" s="78" t="s">
        <v>131</v>
      </c>
      <c r="D52" s="78" t="s">
        <v>66</v>
      </c>
      <c r="E52" s="82">
        <v>49.9</v>
      </c>
      <c r="F52" s="78">
        <v>125</v>
      </c>
      <c r="G52" s="82">
        <f t="shared" si="1"/>
        <v>6237.5</v>
      </c>
      <c r="H52" s="82">
        <f t="shared" si="2"/>
        <v>6237.5</v>
      </c>
      <c r="I52" s="78" t="s">
        <v>132</v>
      </c>
      <c r="J52" s="78" t="s">
        <v>73</v>
      </c>
    </row>
    <row r="53" spans="1:10" s="4" customFormat="1" ht="39.75" customHeight="1">
      <c r="A53" s="51">
        <v>22</v>
      </c>
      <c r="B53" s="61" t="s">
        <v>133</v>
      </c>
      <c r="C53" s="55" t="s">
        <v>134</v>
      </c>
      <c r="D53" s="55" t="s">
        <v>135</v>
      </c>
      <c r="E53" s="75">
        <v>85</v>
      </c>
      <c r="F53" s="55">
        <v>250</v>
      </c>
      <c r="G53" s="89">
        <f t="shared" si="1"/>
        <v>21250</v>
      </c>
      <c r="H53" s="82">
        <f t="shared" si="2"/>
        <v>21250</v>
      </c>
      <c r="I53" s="78" t="s">
        <v>136</v>
      </c>
      <c r="J53" s="61" t="s">
        <v>137</v>
      </c>
    </row>
    <row r="54" spans="1:10" s="4" customFormat="1" ht="24.75" customHeight="1">
      <c r="A54" s="77">
        <v>23</v>
      </c>
      <c r="B54" s="90" t="s">
        <v>138</v>
      </c>
      <c r="C54" s="90" t="s">
        <v>139</v>
      </c>
      <c r="D54" s="55" t="s">
        <v>140</v>
      </c>
      <c r="E54" s="91">
        <v>650</v>
      </c>
      <c r="F54" s="92">
        <v>63</v>
      </c>
      <c r="G54" s="91">
        <f t="shared" si="1"/>
        <v>40950</v>
      </c>
      <c r="H54" s="93">
        <f>G54+G55+G56+G57</f>
        <v>140400</v>
      </c>
      <c r="I54" s="68" t="s">
        <v>136</v>
      </c>
      <c r="J54" s="90" t="s">
        <v>22</v>
      </c>
    </row>
    <row r="55" spans="1:10" s="4" customFormat="1" ht="24.75" customHeight="1">
      <c r="A55" s="79"/>
      <c r="B55" s="94"/>
      <c r="C55" s="94"/>
      <c r="D55" s="55" t="s">
        <v>141</v>
      </c>
      <c r="E55" s="91">
        <v>650</v>
      </c>
      <c r="F55" s="92">
        <v>31</v>
      </c>
      <c r="G55" s="91">
        <f t="shared" si="1"/>
        <v>20150</v>
      </c>
      <c r="H55" s="87"/>
      <c r="I55" s="80"/>
      <c r="J55" s="94"/>
    </row>
    <row r="56" spans="1:10" s="4" customFormat="1" ht="24.75" customHeight="1">
      <c r="A56" s="79"/>
      <c r="B56" s="94"/>
      <c r="C56" s="94"/>
      <c r="D56" s="55" t="s">
        <v>142</v>
      </c>
      <c r="E56" s="91">
        <v>650</v>
      </c>
      <c r="F56" s="92">
        <v>30</v>
      </c>
      <c r="G56" s="91">
        <f t="shared" si="1"/>
        <v>19500</v>
      </c>
      <c r="H56" s="87"/>
      <c r="I56" s="80"/>
      <c r="J56" s="94"/>
    </row>
    <row r="57" spans="1:10" s="4" customFormat="1" ht="24.75" customHeight="1">
      <c r="A57" s="95"/>
      <c r="B57" s="94"/>
      <c r="C57" s="96"/>
      <c r="D57" s="61" t="s">
        <v>143</v>
      </c>
      <c r="E57" s="97">
        <v>650</v>
      </c>
      <c r="F57" s="98">
        <v>92</v>
      </c>
      <c r="G57" s="97">
        <f t="shared" si="1"/>
        <v>59800</v>
      </c>
      <c r="H57" s="99"/>
      <c r="I57" s="111"/>
      <c r="J57" s="96"/>
    </row>
    <row r="58" spans="1:10" s="4" customFormat="1" ht="24.75" customHeight="1">
      <c r="A58" s="77">
        <v>24</v>
      </c>
      <c r="B58" s="68" t="s">
        <v>144</v>
      </c>
      <c r="C58" s="68" t="s">
        <v>145</v>
      </c>
      <c r="D58" s="78" t="s">
        <v>146</v>
      </c>
      <c r="E58" s="62">
        <v>20</v>
      </c>
      <c r="F58" s="63">
        <v>150</v>
      </c>
      <c r="G58" s="62">
        <f t="shared" si="1"/>
        <v>3000</v>
      </c>
      <c r="H58" s="100">
        <f>G58+G59+G60+G61</f>
        <v>94400</v>
      </c>
      <c r="I58" s="68" t="s">
        <v>147</v>
      </c>
      <c r="J58" s="68" t="s">
        <v>318</v>
      </c>
    </row>
    <row r="59" spans="1:10" s="4" customFormat="1" ht="24.75" customHeight="1">
      <c r="A59" s="79"/>
      <c r="B59" s="80"/>
      <c r="C59" s="80"/>
      <c r="D59" s="78" t="s">
        <v>149</v>
      </c>
      <c r="E59" s="62">
        <v>38</v>
      </c>
      <c r="F59" s="63">
        <v>1675</v>
      </c>
      <c r="G59" s="62">
        <f t="shared" si="1"/>
        <v>63650</v>
      </c>
      <c r="H59" s="101"/>
      <c r="I59" s="80"/>
      <c r="J59" s="80"/>
    </row>
    <row r="60" spans="1:10" s="4" customFormat="1" ht="24.75" customHeight="1">
      <c r="A60" s="79"/>
      <c r="B60" s="80"/>
      <c r="C60" s="84"/>
      <c r="D60" s="78" t="s">
        <v>150</v>
      </c>
      <c r="E60" s="62">
        <v>38</v>
      </c>
      <c r="F60" s="63">
        <v>675</v>
      </c>
      <c r="G60" s="62">
        <f t="shared" si="1"/>
        <v>25650</v>
      </c>
      <c r="H60" s="101"/>
      <c r="I60" s="80"/>
      <c r="J60" s="80"/>
    </row>
    <row r="61" spans="1:10" s="4" customFormat="1" ht="24.75" customHeight="1">
      <c r="A61" s="83"/>
      <c r="B61" s="84"/>
      <c r="C61" s="78" t="s">
        <v>151</v>
      </c>
      <c r="D61" s="78" t="s">
        <v>66</v>
      </c>
      <c r="E61" s="102">
        <v>150</v>
      </c>
      <c r="F61" s="63">
        <v>14</v>
      </c>
      <c r="G61" s="62">
        <f t="shared" si="1"/>
        <v>2100</v>
      </c>
      <c r="H61" s="103"/>
      <c r="I61" s="84"/>
      <c r="J61" s="84"/>
    </row>
    <row r="62" spans="1:10" s="4" customFormat="1" ht="30" customHeight="1">
      <c r="A62" s="104">
        <v>25</v>
      </c>
      <c r="B62" s="51" t="s">
        <v>152</v>
      </c>
      <c r="C62" s="78" t="s">
        <v>153</v>
      </c>
      <c r="D62" s="78" t="s">
        <v>66</v>
      </c>
      <c r="E62" s="62">
        <v>192</v>
      </c>
      <c r="F62" s="63">
        <v>215</v>
      </c>
      <c r="G62" s="62">
        <f t="shared" si="1"/>
        <v>41280</v>
      </c>
      <c r="H62" s="64">
        <f>G62+G63+G64+G65+G66+G67+G68+G69+G70+G71+G72+G73+G74</f>
        <v>302838.4</v>
      </c>
      <c r="I62" s="68" t="s">
        <v>147</v>
      </c>
      <c r="J62" s="68" t="s">
        <v>154</v>
      </c>
    </row>
    <row r="63" spans="1:10" s="4" customFormat="1" ht="30" customHeight="1">
      <c r="A63" s="105"/>
      <c r="B63" s="51"/>
      <c r="C63" s="78" t="s">
        <v>155</v>
      </c>
      <c r="D63" s="78" t="s">
        <v>66</v>
      </c>
      <c r="E63" s="62">
        <v>228</v>
      </c>
      <c r="F63" s="63">
        <v>60</v>
      </c>
      <c r="G63" s="62">
        <f t="shared" si="1"/>
        <v>13680</v>
      </c>
      <c r="H63" s="85"/>
      <c r="I63" s="80"/>
      <c r="J63" s="80"/>
    </row>
    <row r="64" spans="1:10" s="4" customFormat="1" ht="24.75" customHeight="1">
      <c r="A64" s="105"/>
      <c r="B64" s="51"/>
      <c r="C64" s="78" t="s">
        <v>156</v>
      </c>
      <c r="D64" s="78" t="s">
        <v>66</v>
      </c>
      <c r="E64" s="62">
        <v>80</v>
      </c>
      <c r="F64" s="63">
        <v>122</v>
      </c>
      <c r="G64" s="62">
        <f t="shared" si="1"/>
        <v>9760</v>
      </c>
      <c r="H64" s="85"/>
      <c r="I64" s="80"/>
      <c r="J64" s="80"/>
    </row>
    <row r="65" spans="1:10" s="4" customFormat="1" ht="24.75" customHeight="1">
      <c r="A65" s="105"/>
      <c r="B65" s="51"/>
      <c r="C65" s="78" t="s">
        <v>157</v>
      </c>
      <c r="D65" s="78" t="s">
        <v>66</v>
      </c>
      <c r="E65" s="62">
        <v>106.8</v>
      </c>
      <c r="F65" s="63">
        <v>460</v>
      </c>
      <c r="G65" s="62">
        <f t="shared" si="1"/>
        <v>49128</v>
      </c>
      <c r="H65" s="85"/>
      <c r="I65" s="80"/>
      <c r="J65" s="80"/>
    </row>
    <row r="66" spans="1:10" s="4" customFormat="1" ht="24.75" customHeight="1">
      <c r="A66" s="105"/>
      <c r="B66" s="51"/>
      <c r="C66" s="78" t="s">
        <v>158</v>
      </c>
      <c r="D66" s="78" t="s">
        <v>66</v>
      </c>
      <c r="E66" s="62">
        <v>154.8</v>
      </c>
      <c r="F66" s="63">
        <v>60</v>
      </c>
      <c r="G66" s="62">
        <f t="shared" si="1"/>
        <v>9288</v>
      </c>
      <c r="H66" s="85"/>
      <c r="I66" s="80"/>
      <c r="J66" s="80"/>
    </row>
    <row r="67" spans="1:10" s="4" customFormat="1" ht="30" customHeight="1">
      <c r="A67" s="105"/>
      <c r="B67" s="51"/>
      <c r="C67" s="78" t="s">
        <v>159</v>
      </c>
      <c r="D67" s="78" t="s">
        <v>66</v>
      </c>
      <c r="E67" s="62">
        <v>180</v>
      </c>
      <c r="F67" s="63">
        <v>400</v>
      </c>
      <c r="G67" s="62">
        <f t="shared" si="1"/>
        <v>72000</v>
      </c>
      <c r="H67" s="85"/>
      <c r="I67" s="80"/>
      <c r="J67" s="80"/>
    </row>
    <row r="68" spans="1:10" s="4" customFormat="1" ht="30" customHeight="1">
      <c r="A68" s="105"/>
      <c r="B68" s="51"/>
      <c r="C68" s="78" t="s">
        <v>160</v>
      </c>
      <c r="D68" s="78" t="s">
        <v>66</v>
      </c>
      <c r="E68" s="62">
        <v>159.6</v>
      </c>
      <c r="F68" s="63">
        <v>129</v>
      </c>
      <c r="G68" s="62">
        <f t="shared" si="1"/>
        <v>20588.399999999998</v>
      </c>
      <c r="H68" s="85"/>
      <c r="I68" s="80"/>
      <c r="J68" s="80"/>
    </row>
    <row r="69" spans="1:10" s="4" customFormat="1" ht="24.75" customHeight="1">
      <c r="A69" s="105"/>
      <c r="B69" s="51"/>
      <c r="C69" s="78" t="s">
        <v>161</v>
      </c>
      <c r="D69" s="78" t="s">
        <v>66</v>
      </c>
      <c r="E69" s="62">
        <v>129</v>
      </c>
      <c r="F69" s="63">
        <v>260</v>
      </c>
      <c r="G69" s="62">
        <f t="shared" si="1"/>
        <v>33540</v>
      </c>
      <c r="H69" s="85"/>
      <c r="I69" s="80"/>
      <c r="J69" s="80"/>
    </row>
    <row r="70" spans="1:10" s="4" customFormat="1" ht="24.75" customHeight="1">
      <c r="A70" s="105"/>
      <c r="B70" s="51"/>
      <c r="C70" s="78" t="s">
        <v>162</v>
      </c>
      <c r="D70" s="78" t="s">
        <v>66</v>
      </c>
      <c r="E70" s="62">
        <v>302.4</v>
      </c>
      <c r="F70" s="63">
        <v>10</v>
      </c>
      <c r="G70" s="62">
        <f t="shared" si="1"/>
        <v>3024</v>
      </c>
      <c r="H70" s="85"/>
      <c r="I70" s="80"/>
      <c r="J70" s="80"/>
    </row>
    <row r="71" spans="1:10" s="4" customFormat="1" ht="24.75" customHeight="1">
      <c r="A71" s="105"/>
      <c r="B71" s="51"/>
      <c r="C71" s="78" t="s">
        <v>163</v>
      </c>
      <c r="D71" s="78" t="s">
        <v>66</v>
      </c>
      <c r="E71" s="62">
        <v>302.4</v>
      </c>
      <c r="F71" s="63">
        <v>10</v>
      </c>
      <c r="G71" s="62">
        <f t="shared" si="1"/>
        <v>3024</v>
      </c>
      <c r="H71" s="85"/>
      <c r="I71" s="80"/>
      <c r="J71" s="80"/>
    </row>
    <row r="72" spans="1:10" s="4" customFormat="1" ht="30" customHeight="1">
      <c r="A72" s="105"/>
      <c r="B72" s="51"/>
      <c r="C72" s="78" t="s">
        <v>164</v>
      </c>
      <c r="D72" s="78" t="s">
        <v>66</v>
      </c>
      <c r="E72" s="62">
        <v>238.8</v>
      </c>
      <c r="F72" s="63">
        <v>5</v>
      </c>
      <c r="G72" s="62">
        <f t="shared" si="1"/>
        <v>1194</v>
      </c>
      <c r="H72" s="85"/>
      <c r="I72" s="80"/>
      <c r="J72" s="80"/>
    </row>
    <row r="73" spans="1:10" s="4" customFormat="1" ht="24.75" customHeight="1">
      <c r="A73" s="105"/>
      <c r="B73" s="51"/>
      <c r="C73" s="78" t="s">
        <v>165</v>
      </c>
      <c r="D73" s="78" t="s">
        <v>66</v>
      </c>
      <c r="E73" s="62">
        <v>854.4</v>
      </c>
      <c r="F73" s="63">
        <v>30</v>
      </c>
      <c r="G73" s="62">
        <f t="shared" si="1"/>
        <v>25632</v>
      </c>
      <c r="H73" s="85"/>
      <c r="I73" s="80"/>
      <c r="J73" s="80"/>
    </row>
    <row r="74" spans="1:10" s="4" customFormat="1" ht="24.75" customHeight="1">
      <c r="A74" s="105"/>
      <c r="B74" s="51"/>
      <c r="C74" s="78" t="s">
        <v>166</v>
      </c>
      <c r="D74" s="78" t="s">
        <v>66</v>
      </c>
      <c r="E74" s="62">
        <v>690</v>
      </c>
      <c r="F74" s="63">
        <v>30</v>
      </c>
      <c r="G74" s="62">
        <f t="shared" si="1"/>
        <v>20700</v>
      </c>
      <c r="H74" s="66"/>
      <c r="I74" s="84"/>
      <c r="J74" s="84"/>
    </row>
    <row r="75" spans="1:10" s="4" customFormat="1" ht="24.75" customHeight="1">
      <c r="A75" s="105"/>
      <c r="B75" s="51"/>
      <c r="C75" s="78" t="s">
        <v>167</v>
      </c>
      <c r="D75" s="78" t="s">
        <v>66</v>
      </c>
      <c r="E75" s="62">
        <v>1438.4</v>
      </c>
      <c r="F75" s="63">
        <v>69</v>
      </c>
      <c r="G75" s="62">
        <f t="shared" si="1"/>
        <v>99249.6</v>
      </c>
      <c r="H75" s="85">
        <f>G75+G76+G77+G78</f>
        <v>115981.20000000001</v>
      </c>
      <c r="I75" s="80" t="s">
        <v>168</v>
      </c>
      <c r="J75" s="80" t="s">
        <v>154</v>
      </c>
    </row>
    <row r="76" spans="1:10" s="4" customFormat="1" ht="24.75" customHeight="1">
      <c r="A76" s="105"/>
      <c r="B76" s="51"/>
      <c r="C76" s="78" t="s">
        <v>169</v>
      </c>
      <c r="D76" s="78" t="s">
        <v>66</v>
      </c>
      <c r="E76" s="62">
        <v>298.8</v>
      </c>
      <c r="F76" s="63">
        <v>52</v>
      </c>
      <c r="G76" s="62">
        <f t="shared" si="1"/>
        <v>15537.6</v>
      </c>
      <c r="H76" s="85"/>
      <c r="I76" s="80"/>
      <c r="J76" s="80"/>
    </row>
    <row r="77" spans="1:10" s="4" customFormat="1" ht="28.5" customHeight="1">
      <c r="A77" s="105"/>
      <c r="B77" s="51"/>
      <c r="C77" s="78" t="s">
        <v>170</v>
      </c>
      <c r="D77" s="78" t="s">
        <v>66</v>
      </c>
      <c r="E77" s="62">
        <v>238.8</v>
      </c>
      <c r="F77" s="63">
        <v>1</v>
      </c>
      <c r="G77" s="62">
        <f t="shared" si="1"/>
        <v>238.8</v>
      </c>
      <c r="H77" s="85"/>
      <c r="I77" s="80"/>
      <c r="J77" s="80"/>
    </row>
    <row r="78" spans="1:10" s="4" customFormat="1" ht="30" customHeight="1">
      <c r="A78" s="112"/>
      <c r="B78" s="51"/>
      <c r="C78" s="78" t="s">
        <v>164</v>
      </c>
      <c r="D78" s="78" t="s">
        <v>66</v>
      </c>
      <c r="E78" s="62">
        <v>238.8</v>
      </c>
      <c r="F78" s="63">
        <v>4</v>
      </c>
      <c r="G78" s="62">
        <f t="shared" si="1"/>
        <v>955.2</v>
      </c>
      <c r="H78" s="66"/>
      <c r="I78" s="84"/>
      <c r="J78" s="84"/>
    </row>
    <row r="79" spans="1:10" s="4" customFormat="1" ht="57" customHeight="1">
      <c r="A79" s="112">
        <v>26</v>
      </c>
      <c r="B79" s="78" t="s">
        <v>171</v>
      </c>
      <c r="C79" s="78" t="s">
        <v>28</v>
      </c>
      <c r="D79" s="78" t="s">
        <v>172</v>
      </c>
      <c r="E79" s="62">
        <v>680</v>
      </c>
      <c r="F79" s="63">
        <v>100</v>
      </c>
      <c r="G79" s="62">
        <f t="shared" si="1"/>
        <v>68000</v>
      </c>
      <c r="H79" s="113">
        <f>G79</f>
        <v>68000</v>
      </c>
      <c r="I79" s="78" t="s">
        <v>173</v>
      </c>
      <c r="J79" s="78" t="s">
        <v>174</v>
      </c>
    </row>
    <row r="80" spans="1:10" s="5" customFormat="1" ht="27.75" customHeight="1">
      <c r="A80" s="105">
        <v>27</v>
      </c>
      <c r="B80" s="68" t="s">
        <v>175</v>
      </c>
      <c r="C80" s="55" t="s">
        <v>176</v>
      </c>
      <c r="D80" s="55" t="s">
        <v>127</v>
      </c>
      <c r="E80" s="114">
        <v>300000</v>
      </c>
      <c r="F80" s="115">
        <v>1</v>
      </c>
      <c r="G80" s="114">
        <v>300000</v>
      </c>
      <c r="H80" s="93">
        <f>G80+G81+G82+G83+G84+G85+G86+G87</f>
        <v>332800</v>
      </c>
      <c r="I80" s="68" t="s">
        <v>177</v>
      </c>
      <c r="J80" s="68" t="s">
        <v>178</v>
      </c>
    </row>
    <row r="81" spans="1:10" s="5" customFormat="1" ht="27.75" customHeight="1">
      <c r="A81" s="105"/>
      <c r="B81" s="80"/>
      <c r="C81" s="55" t="s">
        <v>179</v>
      </c>
      <c r="D81" s="55" t="s">
        <v>39</v>
      </c>
      <c r="E81" s="114">
        <v>3500</v>
      </c>
      <c r="F81" s="115">
        <v>1</v>
      </c>
      <c r="G81" s="114">
        <v>3500</v>
      </c>
      <c r="H81" s="87"/>
      <c r="I81" s="80"/>
      <c r="J81" s="80"/>
    </row>
    <row r="82" spans="1:10" s="5" customFormat="1" ht="27.75" customHeight="1">
      <c r="A82" s="105"/>
      <c r="B82" s="80"/>
      <c r="C82" s="55" t="s">
        <v>180</v>
      </c>
      <c r="D82" s="55" t="s">
        <v>39</v>
      </c>
      <c r="E82" s="114">
        <v>3000</v>
      </c>
      <c r="F82" s="115">
        <v>1</v>
      </c>
      <c r="G82" s="114">
        <v>3000</v>
      </c>
      <c r="H82" s="87"/>
      <c r="I82" s="80"/>
      <c r="J82" s="80"/>
    </row>
    <row r="83" spans="1:10" s="5" customFormat="1" ht="27.75" customHeight="1">
      <c r="A83" s="105"/>
      <c r="B83" s="80"/>
      <c r="C83" s="55" t="s">
        <v>181</v>
      </c>
      <c r="D83" s="55" t="s">
        <v>39</v>
      </c>
      <c r="E83" s="114">
        <v>9500</v>
      </c>
      <c r="F83" s="115">
        <v>1</v>
      </c>
      <c r="G83" s="114">
        <v>9500</v>
      </c>
      <c r="H83" s="87"/>
      <c r="I83" s="80"/>
      <c r="J83" s="80"/>
    </row>
    <row r="84" spans="1:10" s="5" customFormat="1" ht="21.75" customHeight="1">
      <c r="A84" s="105"/>
      <c r="B84" s="80"/>
      <c r="C84" s="55" t="s">
        <v>182</v>
      </c>
      <c r="D84" s="55" t="s">
        <v>127</v>
      </c>
      <c r="E84" s="114">
        <v>350</v>
      </c>
      <c r="F84" s="115">
        <v>10</v>
      </c>
      <c r="G84" s="114">
        <v>3500</v>
      </c>
      <c r="H84" s="87"/>
      <c r="I84" s="80"/>
      <c r="J84" s="80"/>
    </row>
    <row r="85" spans="1:10" s="5" customFormat="1" ht="21.75" customHeight="1">
      <c r="A85" s="105"/>
      <c r="B85" s="80"/>
      <c r="C85" s="55" t="s">
        <v>183</v>
      </c>
      <c r="D85" s="55" t="s">
        <v>127</v>
      </c>
      <c r="E85" s="114">
        <v>250</v>
      </c>
      <c r="F85" s="115">
        <v>10</v>
      </c>
      <c r="G85" s="114">
        <v>2500</v>
      </c>
      <c r="H85" s="87"/>
      <c r="I85" s="80"/>
      <c r="J85" s="80"/>
    </row>
    <row r="86" spans="1:10" s="5" customFormat="1" ht="21.75" customHeight="1">
      <c r="A86" s="105"/>
      <c r="B86" s="80"/>
      <c r="C86" s="55" t="s">
        <v>184</v>
      </c>
      <c r="D86" s="55" t="s">
        <v>185</v>
      </c>
      <c r="E86" s="114">
        <v>20</v>
      </c>
      <c r="F86" s="115">
        <v>500</v>
      </c>
      <c r="G86" s="114">
        <v>10000</v>
      </c>
      <c r="H86" s="87"/>
      <c r="I86" s="80"/>
      <c r="J86" s="80"/>
    </row>
    <row r="87" spans="1:10" s="5" customFormat="1" ht="21.75" customHeight="1">
      <c r="A87" s="112"/>
      <c r="B87" s="84"/>
      <c r="C87" s="55" t="s">
        <v>186</v>
      </c>
      <c r="D87" s="55" t="s">
        <v>187</v>
      </c>
      <c r="E87" s="114">
        <v>4</v>
      </c>
      <c r="F87" s="115">
        <v>200</v>
      </c>
      <c r="G87" s="114">
        <v>800</v>
      </c>
      <c r="H87" s="86"/>
      <c r="I87" s="84"/>
      <c r="J87" s="84"/>
    </row>
    <row r="88" spans="1:10" s="5" customFormat="1" ht="36" customHeight="1">
      <c r="A88" s="112">
        <v>28</v>
      </c>
      <c r="B88" s="68" t="s">
        <v>188</v>
      </c>
      <c r="C88" s="68" t="s">
        <v>189</v>
      </c>
      <c r="D88" s="68" t="s">
        <v>101</v>
      </c>
      <c r="E88" s="64">
        <v>270000</v>
      </c>
      <c r="F88" s="68">
        <v>1</v>
      </c>
      <c r="G88" s="82">
        <v>270000</v>
      </c>
      <c r="H88" s="93">
        <v>270000</v>
      </c>
      <c r="I88" s="78" t="s">
        <v>190</v>
      </c>
      <c r="J88" s="55" t="s">
        <v>191</v>
      </c>
    </row>
    <row r="89" spans="1:10" s="6" customFormat="1" ht="27" customHeight="1">
      <c r="A89" s="105">
        <v>29</v>
      </c>
      <c r="B89" s="68" t="s">
        <v>192</v>
      </c>
      <c r="C89" s="55" t="s">
        <v>193</v>
      </c>
      <c r="D89" s="55" t="s">
        <v>101</v>
      </c>
      <c r="E89" s="75">
        <v>52000</v>
      </c>
      <c r="F89" s="55">
        <v>2</v>
      </c>
      <c r="G89" s="75">
        <f>E89*F89</f>
        <v>104000</v>
      </c>
      <c r="H89" s="93">
        <f>G89+G90</f>
        <v>208000</v>
      </c>
      <c r="I89" s="68" t="s">
        <v>194</v>
      </c>
      <c r="J89" s="55" t="s">
        <v>195</v>
      </c>
    </row>
    <row r="90" spans="1:10" s="6" customFormat="1" ht="30" customHeight="1">
      <c r="A90" s="112"/>
      <c r="B90" s="84"/>
      <c r="C90" s="55" t="s">
        <v>196</v>
      </c>
      <c r="D90" s="55" t="s">
        <v>101</v>
      </c>
      <c r="E90" s="116">
        <v>52000</v>
      </c>
      <c r="F90" s="117">
        <v>2</v>
      </c>
      <c r="G90" s="75">
        <f>E90*F90</f>
        <v>104000</v>
      </c>
      <c r="H90" s="86"/>
      <c r="I90" s="84"/>
      <c r="J90" s="55" t="s">
        <v>197</v>
      </c>
    </row>
    <row r="91" spans="1:10" s="7" customFormat="1" ht="24.75" customHeight="1">
      <c r="A91" s="105">
        <v>30</v>
      </c>
      <c r="B91" s="68" t="s">
        <v>198</v>
      </c>
      <c r="C91" s="78" t="s">
        <v>199</v>
      </c>
      <c r="D91" s="78" t="s">
        <v>15</v>
      </c>
      <c r="E91" s="62"/>
      <c r="F91" s="63">
        <v>800</v>
      </c>
      <c r="G91" s="62"/>
      <c r="H91" s="64" t="s">
        <v>16</v>
      </c>
      <c r="I91" s="68" t="s">
        <v>168</v>
      </c>
      <c r="J91" s="68" t="s">
        <v>200</v>
      </c>
    </row>
    <row r="92" spans="1:10" s="7" customFormat="1" ht="24.75" customHeight="1">
      <c r="A92" s="105"/>
      <c r="B92" s="80"/>
      <c r="C92" s="78" t="s">
        <v>201</v>
      </c>
      <c r="D92" s="78" t="s">
        <v>202</v>
      </c>
      <c r="E92" s="62"/>
      <c r="F92" s="63">
        <v>3</v>
      </c>
      <c r="G92" s="62"/>
      <c r="H92" s="85"/>
      <c r="I92" s="80"/>
      <c r="J92" s="80"/>
    </row>
    <row r="93" spans="1:10" s="7" customFormat="1" ht="24.75" customHeight="1">
      <c r="A93" s="105"/>
      <c r="B93" s="80"/>
      <c r="C93" s="78" t="s">
        <v>203</v>
      </c>
      <c r="D93" s="78" t="s">
        <v>202</v>
      </c>
      <c r="E93" s="62"/>
      <c r="F93" s="63">
        <v>8</v>
      </c>
      <c r="G93" s="62"/>
      <c r="H93" s="85"/>
      <c r="I93" s="80"/>
      <c r="J93" s="80"/>
    </row>
    <row r="94" spans="1:10" s="7" customFormat="1" ht="24.75" customHeight="1">
      <c r="A94" s="112"/>
      <c r="B94" s="84"/>
      <c r="C94" s="78" t="s">
        <v>204</v>
      </c>
      <c r="D94" s="78" t="s">
        <v>202</v>
      </c>
      <c r="E94" s="62"/>
      <c r="F94" s="63">
        <v>18</v>
      </c>
      <c r="G94" s="62"/>
      <c r="H94" s="66"/>
      <c r="I94" s="84"/>
      <c r="J94" s="84"/>
    </row>
    <row r="95" spans="1:10" s="7" customFormat="1" ht="30.75" customHeight="1">
      <c r="A95" s="51">
        <v>31</v>
      </c>
      <c r="B95" s="118" t="s">
        <v>205</v>
      </c>
      <c r="C95" s="119" t="s">
        <v>206</v>
      </c>
      <c r="D95" s="120" t="s">
        <v>101</v>
      </c>
      <c r="E95" s="121">
        <v>3000000</v>
      </c>
      <c r="F95" s="122">
        <v>1</v>
      </c>
      <c r="G95" s="121">
        <f aca="true" t="shared" si="3" ref="G95:G109">E95*F95</f>
        <v>3000000</v>
      </c>
      <c r="H95" s="123">
        <f aca="true" t="shared" si="4" ref="H95:H100">G95</f>
        <v>3000000</v>
      </c>
      <c r="I95" s="120" t="s">
        <v>207</v>
      </c>
      <c r="J95" s="120" t="s">
        <v>105</v>
      </c>
    </row>
    <row r="96" spans="1:10" s="7" customFormat="1" ht="30" customHeight="1">
      <c r="A96" s="51">
        <v>32</v>
      </c>
      <c r="B96" s="78" t="s">
        <v>208</v>
      </c>
      <c r="C96" s="78" t="s">
        <v>53</v>
      </c>
      <c r="D96" s="78" t="s">
        <v>15</v>
      </c>
      <c r="E96" s="121">
        <v>4</v>
      </c>
      <c r="F96" s="63">
        <v>500</v>
      </c>
      <c r="G96" s="121">
        <f t="shared" si="3"/>
        <v>2000</v>
      </c>
      <c r="H96" s="82">
        <f t="shared" si="4"/>
        <v>2000</v>
      </c>
      <c r="I96" s="149" t="s">
        <v>55</v>
      </c>
      <c r="J96" s="78" t="s">
        <v>209</v>
      </c>
    </row>
    <row r="97" spans="1:10" s="7" customFormat="1" ht="24.75" customHeight="1">
      <c r="A97" s="51">
        <v>33</v>
      </c>
      <c r="B97" s="90" t="s">
        <v>210</v>
      </c>
      <c r="C97" s="55" t="s">
        <v>53</v>
      </c>
      <c r="D97" s="55" t="s">
        <v>15</v>
      </c>
      <c r="E97" s="75"/>
      <c r="F97" s="55">
        <v>17000</v>
      </c>
      <c r="G97" s="55"/>
      <c r="H97" s="64" t="s">
        <v>16</v>
      </c>
      <c r="I97" s="150" t="s">
        <v>211</v>
      </c>
      <c r="J97" s="90" t="s">
        <v>248</v>
      </c>
    </row>
    <row r="98" spans="1:10" s="7" customFormat="1" ht="24.75" customHeight="1">
      <c r="A98" s="51"/>
      <c r="B98" s="94"/>
      <c r="C98" s="55" t="s">
        <v>94</v>
      </c>
      <c r="D98" s="55" t="s">
        <v>212</v>
      </c>
      <c r="E98" s="75"/>
      <c r="F98" s="57">
        <v>1450</v>
      </c>
      <c r="G98" s="57"/>
      <c r="H98" s="85"/>
      <c r="I98" s="151"/>
      <c r="J98" s="94"/>
    </row>
    <row r="99" spans="1:10" s="7" customFormat="1" ht="30" customHeight="1">
      <c r="A99" s="51">
        <v>34</v>
      </c>
      <c r="B99" s="61" t="s">
        <v>213</v>
      </c>
      <c r="C99" s="61" t="s">
        <v>214</v>
      </c>
      <c r="D99" s="61" t="s">
        <v>212</v>
      </c>
      <c r="E99" s="124"/>
      <c r="F99" s="122">
        <v>2000</v>
      </c>
      <c r="G99" s="125"/>
      <c r="H99" s="126" t="s">
        <v>16</v>
      </c>
      <c r="I99" s="149" t="s">
        <v>211</v>
      </c>
      <c r="J99" s="120" t="s">
        <v>97</v>
      </c>
    </row>
    <row r="100" spans="1:10" s="8" customFormat="1" ht="33.75" customHeight="1">
      <c r="A100" s="127">
        <v>35</v>
      </c>
      <c r="B100" s="128" t="s">
        <v>215</v>
      </c>
      <c r="C100" s="128" t="s">
        <v>124</v>
      </c>
      <c r="D100" s="128" t="s">
        <v>216</v>
      </c>
      <c r="E100" s="129">
        <v>250</v>
      </c>
      <c r="F100" s="130">
        <v>40</v>
      </c>
      <c r="G100" s="129">
        <f t="shared" si="3"/>
        <v>10000</v>
      </c>
      <c r="H100" s="131">
        <f t="shared" si="4"/>
        <v>10000</v>
      </c>
      <c r="I100" s="152" t="s">
        <v>217</v>
      </c>
      <c r="J100" s="128" t="s">
        <v>49</v>
      </c>
    </row>
    <row r="101" spans="1:10" s="8" customFormat="1" ht="19.5" customHeight="1">
      <c r="A101" s="132">
        <v>36</v>
      </c>
      <c r="B101" s="133" t="s">
        <v>218</v>
      </c>
      <c r="C101" s="134" t="s">
        <v>219</v>
      </c>
      <c r="D101" s="135" t="s">
        <v>35</v>
      </c>
      <c r="E101" s="136">
        <v>15</v>
      </c>
      <c r="F101" s="135">
        <v>1800</v>
      </c>
      <c r="G101" s="137">
        <f t="shared" si="3"/>
        <v>27000</v>
      </c>
      <c r="H101" s="138">
        <f>G101+G102+G103+G104+G105+G106+G107+G108+G109</f>
        <v>40027</v>
      </c>
      <c r="I101" s="153" t="s">
        <v>217</v>
      </c>
      <c r="J101" s="154" t="s">
        <v>220</v>
      </c>
    </row>
    <row r="102" spans="1:10" s="8" customFormat="1" ht="19.5" customHeight="1">
      <c r="A102" s="139"/>
      <c r="B102" s="140"/>
      <c r="C102" s="134" t="s">
        <v>221</v>
      </c>
      <c r="D102" s="135" t="s">
        <v>222</v>
      </c>
      <c r="E102" s="136">
        <v>4</v>
      </c>
      <c r="F102" s="135">
        <v>272</v>
      </c>
      <c r="G102" s="137">
        <f t="shared" si="3"/>
        <v>1088</v>
      </c>
      <c r="H102" s="141"/>
      <c r="I102" s="155"/>
      <c r="J102" s="156"/>
    </row>
    <row r="103" spans="1:10" s="8" customFormat="1" ht="19.5" customHeight="1">
      <c r="A103" s="139"/>
      <c r="B103" s="140"/>
      <c r="C103" s="134" t="s">
        <v>223</v>
      </c>
      <c r="D103" s="135" t="s">
        <v>222</v>
      </c>
      <c r="E103" s="136">
        <v>3.5</v>
      </c>
      <c r="F103" s="135">
        <v>300</v>
      </c>
      <c r="G103" s="137">
        <f t="shared" si="3"/>
        <v>1050</v>
      </c>
      <c r="H103" s="141"/>
      <c r="I103" s="155"/>
      <c r="J103" s="156"/>
    </row>
    <row r="104" spans="1:10" s="8" customFormat="1" ht="19.5" customHeight="1">
      <c r="A104" s="139"/>
      <c r="B104" s="140"/>
      <c r="C104" s="134" t="s">
        <v>224</v>
      </c>
      <c r="D104" s="135" t="s">
        <v>225</v>
      </c>
      <c r="E104" s="136">
        <v>500</v>
      </c>
      <c r="F104" s="135">
        <v>5</v>
      </c>
      <c r="G104" s="137">
        <f t="shared" si="3"/>
        <v>2500</v>
      </c>
      <c r="H104" s="141"/>
      <c r="I104" s="155"/>
      <c r="J104" s="156"/>
    </row>
    <row r="105" spans="1:10" s="8" customFormat="1" ht="19.5" customHeight="1">
      <c r="A105" s="139"/>
      <c r="B105" s="140"/>
      <c r="C105" s="134" t="s">
        <v>110</v>
      </c>
      <c r="D105" s="135" t="s">
        <v>15</v>
      </c>
      <c r="E105" s="136">
        <v>5</v>
      </c>
      <c r="F105" s="135">
        <v>1000</v>
      </c>
      <c r="G105" s="137">
        <f t="shared" si="3"/>
        <v>5000</v>
      </c>
      <c r="H105" s="141"/>
      <c r="I105" s="155"/>
      <c r="J105" s="156"/>
    </row>
    <row r="106" spans="1:10" s="8" customFormat="1" ht="19.5" customHeight="1">
      <c r="A106" s="139"/>
      <c r="B106" s="140"/>
      <c r="C106" s="134" t="s">
        <v>226</v>
      </c>
      <c r="D106" s="135" t="s">
        <v>227</v>
      </c>
      <c r="E106" s="136">
        <v>25</v>
      </c>
      <c r="F106" s="135">
        <v>10</v>
      </c>
      <c r="G106" s="137">
        <f t="shared" si="3"/>
        <v>250</v>
      </c>
      <c r="H106" s="141"/>
      <c r="I106" s="155"/>
      <c r="J106" s="156"/>
    </row>
    <row r="107" spans="1:10" s="8" customFormat="1" ht="19.5" customHeight="1">
      <c r="A107" s="139"/>
      <c r="B107" s="140"/>
      <c r="C107" s="134" t="s">
        <v>228</v>
      </c>
      <c r="D107" s="135" t="s">
        <v>212</v>
      </c>
      <c r="E107" s="136">
        <v>3</v>
      </c>
      <c r="F107" s="135">
        <v>500</v>
      </c>
      <c r="G107" s="137">
        <f t="shared" si="3"/>
        <v>1500</v>
      </c>
      <c r="H107" s="141"/>
      <c r="I107" s="155"/>
      <c r="J107" s="156"/>
    </row>
    <row r="108" spans="1:10" s="8" customFormat="1" ht="19.5" customHeight="1">
      <c r="A108" s="139"/>
      <c r="B108" s="140"/>
      <c r="C108" s="134" t="s">
        <v>229</v>
      </c>
      <c r="D108" s="135" t="s">
        <v>101</v>
      </c>
      <c r="E108" s="136">
        <v>699</v>
      </c>
      <c r="F108" s="135">
        <v>1</v>
      </c>
      <c r="G108" s="137">
        <f t="shared" si="3"/>
        <v>699</v>
      </c>
      <c r="H108" s="141"/>
      <c r="I108" s="155"/>
      <c r="J108" s="156"/>
    </row>
    <row r="109" spans="1:10" s="8" customFormat="1" ht="19.5" customHeight="1">
      <c r="A109" s="142"/>
      <c r="B109" s="143"/>
      <c r="C109" s="134" t="s">
        <v>230</v>
      </c>
      <c r="D109" s="135" t="s">
        <v>80</v>
      </c>
      <c r="E109" s="136">
        <v>94</v>
      </c>
      <c r="F109" s="135">
        <v>10</v>
      </c>
      <c r="G109" s="137">
        <f t="shared" si="3"/>
        <v>940</v>
      </c>
      <c r="H109" s="144"/>
      <c r="I109" s="157"/>
      <c r="J109" s="158"/>
    </row>
    <row r="110" spans="1:10" ht="42" customHeight="1">
      <c r="A110" s="145" t="s">
        <v>231</v>
      </c>
      <c r="B110" s="146"/>
      <c r="C110" s="146"/>
      <c r="D110" s="146"/>
      <c r="E110" s="146"/>
      <c r="F110" s="146"/>
      <c r="G110" s="147"/>
      <c r="H110" s="148">
        <f>SUM(H6:H109)</f>
        <v>8256419.100000001</v>
      </c>
      <c r="I110" s="159"/>
      <c r="J110" s="160"/>
    </row>
  </sheetData>
  <sheetProtection/>
  <mergeCells count="107">
    <mergeCell ref="A1:J1"/>
    <mergeCell ref="A110:G110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A101:A109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B101:B109"/>
    <mergeCell ref="C4:C5"/>
    <mergeCell ref="C54:C57"/>
    <mergeCell ref="C58:C60"/>
    <mergeCell ref="D4:D5"/>
    <mergeCell ref="E4:E5"/>
    <mergeCell ref="F4:F5"/>
    <mergeCell ref="H2:H5"/>
    <mergeCell ref="H8:H9"/>
    <mergeCell ref="H11:H16"/>
    <mergeCell ref="H17:H18"/>
    <mergeCell ref="H19:H20"/>
    <mergeCell ref="H21:H23"/>
    <mergeCell ref="H24:H27"/>
    <mergeCell ref="H30:H33"/>
    <mergeCell ref="H34:H35"/>
    <mergeCell ref="H36:H39"/>
    <mergeCell ref="H43:H47"/>
    <mergeCell ref="H48:H49"/>
    <mergeCell ref="H54:H57"/>
    <mergeCell ref="H58:H61"/>
    <mergeCell ref="H62:H74"/>
    <mergeCell ref="H75:H78"/>
    <mergeCell ref="H80:H87"/>
    <mergeCell ref="H89:H90"/>
    <mergeCell ref="H91:H94"/>
    <mergeCell ref="H97:H98"/>
    <mergeCell ref="H101:H109"/>
    <mergeCell ref="I2:I5"/>
    <mergeCell ref="I8:I9"/>
    <mergeCell ref="I17:I18"/>
    <mergeCell ref="I19:I20"/>
    <mergeCell ref="I24:I27"/>
    <mergeCell ref="I30:I31"/>
    <mergeCell ref="I32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I101:I109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6:J47"/>
    <mergeCell ref="J48:J49"/>
    <mergeCell ref="J54:J57"/>
    <mergeCell ref="J58:J61"/>
    <mergeCell ref="J62:J74"/>
    <mergeCell ref="J75:J78"/>
    <mergeCell ref="J80:J87"/>
    <mergeCell ref="J91:J94"/>
    <mergeCell ref="J97:J98"/>
    <mergeCell ref="J101:J109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2020-02-06T02:26:03Z</cp:lastPrinted>
  <dcterms:created xsi:type="dcterms:W3CDTF">2015-07-13T08:21:37Z</dcterms:created>
  <dcterms:modified xsi:type="dcterms:W3CDTF">2020-03-27T10:04:57Z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